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kite\Downloads\"/>
    </mc:Choice>
  </mc:AlternateContent>
  <xr:revisionPtr revIDLastSave="0" documentId="13_ncr:1_{A3075D50-CD9C-4F3C-B47D-E6265311506B}" xr6:coauthVersionLast="36" xr6:coauthVersionMax="36" xr10:uidLastSave="{00000000-0000-0000-0000-000000000000}"/>
  <bookViews>
    <workbookView xWindow="0" yWindow="0" windowWidth="9580" windowHeight="4430" activeTab="2" xr2:uid="{00000000-000D-0000-FFFF-FFFF00000000}"/>
  </bookViews>
  <sheets>
    <sheet name="Data" sheetId="61" r:id="rId1"/>
    <sheet name="Chart" sheetId="62" r:id="rId2"/>
    <sheet name="Notes" sheetId="38" r:id="rId3"/>
  </sheets>
  <definedNames>
    <definedName name="_xlnm.Print_Area" localSheetId="1">Chart!$J$2:$Y$49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2" i="62" l="1"/>
  <c r="B81" i="62"/>
  <c r="B80" i="62"/>
  <c r="B79" i="62"/>
  <c r="B76" i="62"/>
  <c r="W10" i="62" l="1"/>
  <c r="V10" i="62"/>
  <c r="Y10" i="62" l="1"/>
  <c r="X10" i="62"/>
  <c r="Y8" i="62"/>
  <c r="X8" i="62"/>
  <c r="W8" i="62"/>
  <c r="V8" i="62"/>
  <c r="U8" i="62"/>
  <c r="B48" i="62" l="1"/>
  <c r="E48" i="62" s="1"/>
  <c r="B45" i="62"/>
  <c r="C45" i="62"/>
  <c r="D45" i="62"/>
  <c r="E45" i="62"/>
  <c r="F45" i="62"/>
  <c r="G45" i="62"/>
  <c r="B46" i="62"/>
  <c r="C46" i="62"/>
  <c r="D46" i="62"/>
  <c r="E46" i="62"/>
  <c r="F46" i="62"/>
  <c r="G46" i="62"/>
  <c r="B47" i="62"/>
  <c r="C47" i="62" s="1"/>
  <c r="D47" i="62"/>
  <c r="E47" i="62"/>
  <c r="F47" i="62"/>
  <c r="G47" i="62"/>
  <c r="H47" i="62" l="1"/>
  <c r="H46" i="62"/>
  <c r="H45" i="62"/>
  <c r="D48" i="62"/>
  <c r="C48" i="62"/>
  <c r="F48" i="62"/>
  <c r="G48" i="62"/>
  <c r="H48" i="62" l="1"/>
  <c r="B9" i="62"/>
  <c r="C9" i="62" s="1"/>
  <c r="C82" i="62" s="1"/>
  <c r="E9" i="62"/>
  <c r="E82" i="62" s="1"/>
  <c r="F9" i="62"/>
  <c r="F82" i="62" s="1"/>
  <c r="G9" i="62"/>
  <c r="G82" i="62" s="1"/>
  <c r="B10" i="62"/>
  <c r="D10" i="62" s="1"/>
  <c r="C10" i="62"/>
  <c r="G10" i="62"/>
  <c r="B11" i="62"/>
  <c r="F11" i="62" s="1"/>
  <c r="E11" i="62"/>
  <c r="B12" i="62"/>
  <c r="C12" i="62"/>
  <c r="D12" i="62"/>
  <c r="E12" i="62"/>
  <c r="F12" i="62"/>
  <c r="G12" i="62"/>
  <c r="B13" i="62"/>
  <c r="C13" i="62" s="1"/>
  <c r="D13" i="62"/>
  <c r="E13" i="62"/>
  <c r="F13" i="62"/>
  <c r="G13" i="62"/>
  <c r="B14" i="62"/>
  <c r="D14" i="62" s="1"/>
  <c r="C14" i="62"/>
  <c r="G14" i="62"/>
  <c r="B15" i="62"/>
  <c r="F15" i="62" s="1"/>
  <c r="E15" i="62"/>
  <c r="B16" i="62"/>
  <c r="C16" i="62"/>
  <c r="D16" i="62"/>
  <c r="E16" i="62"/>
  <c r="F16" i="62"/>
  <c r="G16" i="62"/>
  <c r="B17" i="62"/>
  <c r="C17" i="62" s="1"/>
  <c r="D17" i="62"/>
  <c r="E17" i="62"/>
  <c r="F17" i="62"/>
  <c r="G17" i="62"/>
  <c r="B18" i="62"/>
  <c r="D18" i="62" s="1"/>
  <c r="C18" i="62"/>
  <c r="G18" i="62"/>
  <c r="B19" i="62"/>
  <c r="F19" i="62" s="1"/>
  <c r="E19" i="62"/>
  <c r="B20" i="62"/>
  <c r="C20" i="62"/>
  <c r="D20" i="62"/>
  <c r="E20" i="62"/>
  <c r="F20" i="62"/>
  <c r="G20" i="62"/>
  <c r="B21" i="62"/>
  <c r="C21" i="62" s="1"/>
  <c r="D21" i="62"/>
  <c r="E21" i="62"/>
  <c r="F21" i="62"/>
  <c r="G21" i="62"/>
  <c r="B22" i="62"/>
  <c r="D22" i="62" s="1"/>
  <c r="C22" i="62"/>
  <c r="G22" i="62"/>
  <c r="B23" i="62"/>
  <c r="F23" i="62" s="1"/>
  <c r="E23" i="62"/>
  <c r="B24" i="62"/>
  <c r="C24" i="62"/>
  <c r="D24" i="62"/>
  <c r="E24" i="62"/>
  <c r="F24" i="62"/>
  <c r="G24" i="62"/>
  <c r="B25" i="62"/>
  <c r="C25" i="62" s="1"/>
  <c r="D25" i="62"/>
  <c r="E25" i="62"/>
  <c r="F25" i="62"/>
  <c r="G25" i="62"/>
  <c r="B26" i="62"/>
  <c r="D26" i="62" s="1"/>
  <c r="C26" i="62"/>
  <c r="G26" i="62"/>
  <c r="B27" i="62"/>
  <c r="F27" i="62" s="1"/>
  <c r="C27" i="62"/>
  <c r="E27" i="62"/>
  <c r="B28" i="62"/>
  <c r="C28" i="62"/>
  <c r="C81" i="62" s="1"/>
  <c r="D28" i="62"/>
  <c r="D81" i="62" s="1"/>
  <c r="E28" i="62"/>
  <c r="E81" i="62" s="1"/>
  <c r="F28" i="62"/>
  <c r="F81" i="62" s="1"/>
  <c r="G28" i="62"/>
  <c r="G81" i="62" s="1"/>
  <c r="B29" i="62"/>
  <c r="C29" i="62" s="1"/>
  <c r="D29" i="62"/>
  <c r="E29" i="62"/>
  <c r="F29" i="62"/>
  <c r="G29" i="62"/>
  <c r="B30" i="62"/>
  <c r="D30" i="62" s="1"/>
  <c r="C30" i="62"/>
  <c r="G30" i="62"/>
  <c r="B31" i="62"/>
  <c r="F31" i="62" s="1"/>
  <c r="C31" i="62"/>
  <c r="E31" i="62"/>
  <c r="B32" i="62"/>
  <c r="C32" i="62"/>
  <c r="D32" i="62"/>
  <c r="E32" i="62"/>
  <c r="F32" i="62"/>
  <c r="G32" i="62"/>
  <c r="B33" i="62"/>
  <c r="C33" i="62" s="1"/>
  <c r="C80" i="62" s="1"/>
  <c r="D33" i="62"/>
  <c r="D80" i="62" s="1"/>
  <c r="E33" i="62"/>
  <c r="E80" i="62" s="1"/>
  <c r="F33" i="62"/>
  <c r="F80" i="62" s="1"/>
  <c r="G33" i="62"/>
  <c r="G80" i="62" s="1"/>
  <c r="B34" i="62"/>
  <c r="D34" i="62" s="1"/>
  <c r="C34" i="62"/>
  <c r="B35" i="62"/>
  <c r="F35" i="62" s="1"/>
  <c r="C35" i="62"/>
  <c r="E35" i="62"/>
  <c r="B36" i="62"/>
  <c r="C36" i="62"/>
  <c r="D36" i="62"/>
  <c r="E36" i="62"/>
  <c r="F36" i="62"/>
  <c r="G36" i="62"/>
  <c r="B37" i="62"/>
  <c r="C37" i="62" s="1"/>
  <c r="D37" i="62"/>
  <c r="E37" i="62"/>
  <c r="F37" i="62"/>
  <c r="G37" i="62"/>
  <c r="B38" i="62"/>
  <c r="D38" i="62" s="1"/>
  <c r="D79" i="62" s="1"/>
  <c r="C38" i="62"/>
  <c r="C79" i="62" s="1"/>
  <c r="B39" i="62"/>
  <c r="F39" i="62" s="1"/>
  <c r="C39" i="62"/>
  <c r="E39" i="62"/>
  <c r="B40" i="62"/>
  <c r="C40" i="62"/>
  <c r="D40" i="62"/>
  <c r="E40" i="62"/>
  <c r="F40" i="62"/>
  <c r="G40" i="62"/>
  <c r="B41" i="62"/>
  <c r="C41" i="62" s="1"/>
  <c r="D41" i="62"/>
  <c r="E41" i="62"/>
  <c r="F41" i="62"/>
  <c r="G41" i="62"/>
  <c r="B42" i="62"/>
  <c r="D42" i="62" s="1"/>
  <c r="D76" i="62" s="1"/>
  <c r="C42" i="62"/>
  <c r="C76" i="62" s="1"/>
  <c r="B43" i="62"/>
  <c r="F43" i="62" s="1"/>
  <c r="C43" i="62"/>
  <c r="E43" i="62"/>
  <c r="B44" i="62"/>
  <c r="C44" i="62"/>
  <c r="D44" i="62"/>
  <c r="E44" i="62"/>
  <c r="F44" i="62"/>
  <c r="G44" i="62"/>
  <c r="AA21" i="62" l="1"/>
  <c r="AA17" i="62"/>
  <c r="AA13" i="62"/>
  <c r="AA25" i="62"/>
  <c r="AA26" i="62"/>
  <c r="AA22" i="62"/>
  <c r="AA18" i="62"/>
  <c r="AA14" i="62"/>
  <c r="D43" i="62"/>
  <c r="D39" i="62"/>
  <c r="D35" i="62"/>
  <c r="D31" i="62"/>
  <c r="D27" i="62"/>
  <c r="D23" i="62"/>
  <c r="D19" i="62"/>
  <c r="D15" i="62"/>
  <c r="D11" i="62"/>
  <c r="C23" i="62"/>
  <c r="C19" i="62"/>
  <c r="C15" i="62"/>
  <c r="C11" i="62"/>
  <c r="G34" i="62"/>
  <c r="G42" i="62"/>
  <c r="G76" i="62" s="1"/>
  <c r="F34" i="62"/>
  <c r="F22" i="62"/>
  <c r="F10" i="62"/>
  <c r="D9" i="62"/>
  <c r="D82" i="62" s="1"/>
  <c r="F42" i="62"/>
  <c r="F76" i="62" s="1"/>
  <c r="F38" i="62"/>
  <c r="F79" i="62" s="1"/>
  <c r="F26" i="62"/>
  <c r="F14" i="62"/>
  <c r="G43" i="62"/>
  <c r="E42" i="62"/>
  <c r="E76" i="62" s="1"/>
  <c r="G39" i="62"/>
  <c r="E38" i="62"/>
  <c r="E79" i="62" s="1"/>
  <c r="G35" i="62"/>
  <c r="E34" i="62"/>
  <c r="G31" i="62"/>
  <c r="E30" i="62"/>
  <c r="G27" i="62"/>
  <c r="E26" i="62"/>
  <c r="G23" i="62"/>
  <c r="E22" i="62"/>
  <c r="AA23" i="62" s="1"/>
  <c r="G19" i="62"/>
  <c r="E18" i="62"/>
  <c r="AA19" i="62" s="1"/>
  <c r="G15" i="62"/>
  <c r="E14" i="62"/>
  <c r="AA15" i="62" s="1"/>
  <c r="G11" i="62"/>
  <c r="E10" i="62"/>
  <c r="AA11" i="62" s="1"/>
  <c r="G38" i="62"/>
  <c r="G79" i="62" s="1"/>
  <c r="F30" i="62"/>
  <c r="F18" i="62"/>
  <c r="AA10" i="62" l="1"/>
  <c r="AA12" i="62"/>
  <c r="AA20" i="62"/>
  <c r="AA24" i="62"/>
  <c r="AA16" i="62"/>
  <c r="J5" i="62"/>
  <c r="AA5" i="62" l="1"/>
  <c r="H24" i="62" l="1"/>
  <c r="H37" i="62"/>
  <c r="H27" i="62"/>
  <c r="H41" i="62"/>
  <c r="H29" i="62"/>
  <c r="U10" i="62"/>
  <c r="H31" i="62" l="1"/>
  <c r="H15" i="62"/>
  <c r="H23" i="62"/>
  <c r="H40" i="62"/>
  <c r="H18" i="62"/>
  <c r="V11" i="62"/>
  <c r="H38" i="62"/>
  <c r="H34" i="62"/>
  <c r="H35" i="62"/>
  <c r="H21" i="62"/>
  <c r="H32" i="62"/>
  <c r="H44" i="62"/>
  <c r="H17" i="62"/>
  <c r="H10" i="62"/>
  <c r="H42" i="62"/>
  <c r="H13" i="62"/>
  <c r="H14" i="62"/>
  <c r="H22" i="62"/>
  <c r="H25" i="62"/>
  <c r="H28" i="62"/>
  <c r="H19" i="62"/>
  <c r="H33" i="62"/>
  <c r="H36" i="62"/>
  <c r="H20" i="62"/>
  <c r="H43" i="62"/>
  <c r="H9" i="62"/>
  <c r="H12" i="62"/>
  <c r="H39" i="62"/>
  <c r="H30" i="62"/>
  <c r="H11" i="62"/>
  <c r="H26" i="62"/>
  <c r="H16" i="62"/>
  <c r="Y11" i="62"/>
  <c r="U15" i="62"/>
  <c r="U11" i="62"/>
  <c r="X11" i="62"/>
  <c r="U12" i="62"/>
  <c r="U13" i="62"/>
  <c r="X13" i="62"/>
  <c r="W13" i="62"/>
  <c r="V13" i="62"/>
  <c r="Y13" i="62"/>
  <c r="U14" i="62"/>
  <c r="W11" i="62"/>
  <c r="X14" i="62"/>
  <c r="Y14" i="62"/>
  <c r="X12" i="62"/>
  <c r="V14" i="62"/>
  <c r="W15" i="62"/>
  <c r="Y12" i="62"/>
  <c r="Y15" i="62"/>
  <c r="W12" i="62"/>
  <c r="X15" i="62"/>
  <c r="V15" i="62"/>
  <c r="V12" i="62"/>
  <c r="W14" i="62"/>
</calcChain>
</file>

<file path=xl/sharedStrings.xml><?xml version="1.0" encoding="utf-8"?>
<sst xmlns="http://schemas.openxmlformats.org/spreadsheetml/2006/main" count="2008" uniqueCount="698">
  <si>
    <t>Type</t>
  </si>
  <si>
    <t>Very Remote Australia</t>
  </si>
  <si>
    <t>Outer Regional Australia</t>
  </si>
  <si>
    <t>ALICE SPRINGS</t>
  </si>
  <si>
    <t>Remote Australia</t>
  </si>
  <si>
    <t>AYERS ROCK</t>
  </si>
  <si>
    <t>ALBURY</t>
  </si>
  <si>
    <t>Inner Regional Australia</t>
  </si>
  <si>
    <t>BALLINA</t>
  </si>
  <si>
    <t>ADELAIDE</t>
  </si>
  <si>
    <t>Major Cities of Australia</t>
  </si>
  <si>
    <t>BRAMPTON ISLAND</t>
  </si>
  <si>
    <t>BROOME</t>
  </si>
  <si>
    <t>BUNDABERG</t>
  </si>
  <si>
    <t>CAIRNS</t>
  </si>
  <si>
    <t>COFFS HARBOUR</t>
  </si>
  <si>
    <t>COOKTOWN</t>
  </si>
  <si>
    <t>DEVONPORT</t>
  </si>
  <si>
    <t>DUNK ISLAND</t>
  </si>
  <si>
    <t>EMERALD</t>
  </si>
  <si>
    <t>ARCHERFIELD</t>
  </si>
  <si>
    <t>ESPERANCE</t>
  </si>
  <si>
    <t>ARMIDALE</t>
  </si>
  <si>
    <t>GERALDTON</t>
  </si>
  <si>
    <t>GLADSTONE</t>
  </si>
  <si>
    <t>GOVE</t>
  </si>
  <si>
    <t>GROOTE EYLANDT</t>
  </si>
  <si>
    <t>HAMILTON ISLAND</t>
  </si>
  <si>
    <t>HOBART</t>
  </si>
  <si>
    <t>KALGOORLIE</t>
  </si>
  <si>
    <t>KARRATHA</t>
  </si>
  <si>
    <t>KING ISLAND</t>
  </si>
  <si>
    <t>LAUNCESTON</t>
  </si>
  <si>
    <t>LORD HOWE ISLAND</t>
  </si>
  <si>
    <t>MACKAY</t>
  </si>
  <si>
    <t>MOUNT ISA</t>
  </si>
  <si>
    <t>NEWMAN</t>
  </si>
  <si>
    <t>NOOSA</t>
  </si>
  <si>
    <t>OLYMPIC DAM</t>
  </si>
  <si>
    <t>PARABURDOO</t>
  </si>
  <si>
    <t>PORT HEDLAND</t>
  </si>
  <si>
    <t>PORT MACQUARIE</t>
  </si>
  <si>
    <t>ROTTNEST ISLAND</t>
  </si>
  <si>
    <t>WEIPA</t>
  </si>
  <si>
    <t>BELMONT</t>
  </si>
  <si>
    <t>BRISBANE</t>
  </si>
  <si>
    <t>BATHURST ISLAND</t>
  </si>
  <si>
    <t>BANKSTOWN</t>
  </si>
  <si>
    <t>CANBERRA</t>
  </si>
  <si>
    <t>CEDUNA</t>
  </si>
  <si>
    <t>CALOUNDRA</t>
  </si>
  <si>
    <t>DUBBO</t>
  </si>
  <si>
    <t>FLINDERS ISLAND</t>
  </si>
  <si>
    <t>FREMANTLE</t>
  </si>
  <si>
    <t>GEELONG</t>
  </si>
  <si>
    <t>GOSFORD</t>
  </si>
  <si>
    <t>KINGSCOTE</t>
  </si>
  <si>
    <t>KUNUNURRA</t>
  </si>
  <si>
    <t>MOORABBIN</t>
  </si>
  <si>
    <t>SUNSHINE COAST</t>
  </si>
  <si>
    <t>ESSENDON FIELDS</t>
  </si>
  <si>
    <t>MELBOURNE</t>
  </si>
  <si>
    <t>MOUNT GAMBIER</t>
  </si>
  <si>
    <t>MANINGRIDA</t>
  </si>
  <si>
    <t>MILDURA</t>
  </si>
  <si>
    <t>NEWCASTLE</t>
  </si>
  <si>
    <t>ORANGE</t>
  </si>
  <si>
    <t>GOLD COAST</t>
  </si>
  <si>
    <t>PERTH</t>
  </si>
  <si>
    <t>PALM BEACH</t>
  </si>
  <si>
    <t>PORT LINCOLN</t>
  </si>
  <si>
    <t>PARRAMATTA</t>
  </si>
  <si>
    <t>ROCKHAMPTON</t>
  </si>
  <si>
    <t>SYDNEY</t>
  </si>
  <si>
    <t>THURSDAY ISLAND</t>
  </si>
  <si>
    <t>TAMWORTH</t>
  </si>
  <si>
    <t>TOWNSVILLE</t>
  </si>
  <si>
    <t>TYABB</t>
  </si>
  <si>
    <t>WAGGA WAGGA</t>
  </si>
  <si>
    <t>WEST MAITLAND</t>
  </si>
  <si>
    <t>BURNIE</t>
  </si>
  <si>
    <t>WOLLONGONG</t>
  </si>
  <si>
    <t>Concat</t>
  </si>
  <si>
    <t>1985/1986</t>
  </si>
  <si>
    <t>1986/1987</t>
  </si>
  <si>
    <t>1987/1988</t>
  </si>
  <si>
    <t>1988/1989</t>
  </si>
  <si>
    <t>1989/1990</t>
  </si>
  <si>
    <t>2003/2004</t>
  </si>
  <si>
    <t>1990/1991</t>
  </si>
  <si>
    <t>2010/2011</t>
  </si>
  <si>
    <t>2011/2012</t>
  </si>
  <si>
    <t>2014/2015</t>
  </si>
  <si>
    <t>2015/2016</t>
  </si>
  <si>
    <t>2016/2017</t>
  </si>
  <si>
    <t>2018/2019</t>
  </si>
  <si>
    <t>2019/2020</t>
  </si>
  <si>
    <t>1991/1992</t>
  </si>
  <si>
    <t>1992/1993</t>
  </si>
  <si>
    <t>2009/2010</t>
  </si>
  <si>
    <t>1993/1994</t>
  </si>
  <si>
    <t>1994/1995</t>
  </si>
  <si>
    <t>1995/1996</t>
  </si>
  <si>
    <t>1996/1997</t>
  </si>
  <si>
    <t>1997/1998</t>
  </si>
  <si>
    <t>1998/1999</t>
  </si>
  <si>
    <t>1999/2000</t>
  </si>
  <si>
    <t>2000/2001</t>
  </si>
  <si>
    <t>2001/2002</t>
  </si>
  <si>
    <t>2007/2008</t>
  </si>
  <si>
    <t>2008/2009</t>
  </si>
  <si>
    <t>2012/2013</t>
  </si>
  <si>
    <t>2013/2014</t>
  </si>
  <si>
    <t>2017/2018</t>
  </si>
  <si>
    <t>2020/2021</t>
  </si>
  <si>
    <t>2002/2003</t>
  </si>
  <si>
    <t>2004/2005</t>
  </si>
  <si>
    <t>2005/2006</t>
  </si>
  <si>
    <t>2006/2007</t>
  </si>
  <si>
    <t>Year</t>
  </si>
  <si>
    <t>Seats</t>
  </si>
  <si>
    <t>Historical data could include periods of non-reporting by smaller operators.</t>
  </si>
  <si>
    <t>This restriction is to prevent diversions and other ad-hoc operations being counted in the Number of Routes and Number of Operators.</t>
  </si>
  <si>
    <t>The Bureau of Infrastructure and Transport Research Economics has taken due care in preparing the information contained here. However, noting that data have been provided by third parties, the Commonwealth gives no warranty as to the accuracy, reliability, fitness for purpose, or otherwise of the information.</t>
  </si>
  <si>
    <t>Measures of Regional Aviation activity are shown in historical BITRE time series data based on the classification of airlines into Domestic and Regional - this may not match what is shown here.</t>
  </si>
  <si>
    <t>Passenger numbers shown here are based on Traffic On Board</t>
  </si>
  <si>
    <t>Traffic On Board: One flight stage refers to one take-off and landing.  If a passenger's journey involves more than one take-off and landing, then that passenger will be counted for each stage travelled.  Traffic On Board statistics, therefore, reflect the number of revenue passengers to/from or via the particular airport.</t>
  </si>
  <si>
    <t>Unusual operators and sectors were recorded during the Pilot's Strike period - 1989/1990.</t>
  </si>
  <si>
    <t>Flights</t>
  </si>
  <si>
    <t>Regional Total</t>
  </si>
  <si>
    <t>Domestic</t>
  </si>
  <si>
    <t>Passenger Trips</t>
  </si>
  <si>
    <t>Distance Flown</t>
  </si>
  <si>
    <t>No. of Operators</t>
  </si>
  <si>
    <t>CAGR 2018/2019 (last year before COVID-19) compared to</t>
  </si>
  <si>
    <t>RPKs (millions)</t>
  </si>
  <si>
    <t>ASKs (millions)</t>
  </si>
  <si>
    <t>Load Factor (RPKs/ASKs)</t>
  </si>
  <si>
    <t>Distance per Flight</t>
  </si>
  <si>
    <t>Seats per Flight</t>
  </si>
  <si>
    <t>Select Metric here &gt; &gt; &gt;</t>
  </si>
  <si>
    <t>Regional Share</t>
  </si>
  <si>
    <t>No. of Sectors (Routes)</t>
  </si>
  <si>
    <t>YE June</t>
  </si>
  <si>
    <t>Fin Year</t>
  </si>
  <si>
    <t>Growth</t>
  </si>
  <si>
    <t>Compound Annual Growth Rate (CAGR)</t>
  </si>
  <si>
    <t>10 Years</t>
  </si>
  <si>
    <t>20 Years</t>
  </si>
  <si>
    <t>to</t>
  </si>
  <si>
    <t>RPT passenger flights excluding freighter flights but including domestic sectors of international flights operated by Australian airlines.</t>
  </si>
  <si>
    <t>Distance Flown/Flights</t>
  </si>
  <si>
    <t>Seats/Flights</t>
  </si>
  <si>
    <t>Number of unique RPT sectors.</t>
  </si>
  <si>
    <t>Number of Sectors (Routes) and Number of Operators is based on more than 50 flights (1 a week) having being recorded in the year.</t>
  </si>
  <si>
    <t>Regional flights can include multi-sector flights and therefore the number of routes can be impacted by non-reporting of even smaller operators.</t>
  </si>
  <si>
    <t>A measure of utilisation where Revenue Passenger Kilometres are divided by Available Seats Kilometres and expressed as a percentage.</t>
  </si>
  <si>
    <t>Remote</t>
  </si>
  <si>
    <t>Major</t>
  </si>
  <si>
    <t>Inner &amp; Outer Regional</t>
  </si>
  <si>
    <t>The basis of classifying</t>
  </si>
  <si>
    <t xml:space="preserve">Major: </t>
  </si>
  <si>
    <t xml:space="preserve">Inner &amp; Outer Regional: </t>
  </si>
  <si>
    <t xml:space="preserve">Remote: </t>
  </si>
  <si>
    <t xml:space="preserve">Regional Total: </t>
  </si>
  <si>
    <t>Inner &amp; Outer Regional + Remote. Except for Number of Operators where this number is calculated separately to avoid double counting.</t>
  </si>
  <si>
    <t xml:space="preserve">Domestic: </t>
  </si>
  <si>
    <t xml:space="preserve">All Regular Public Transport (RPT) services between two Australian airports. </t>
  </si>
  <si>
    <t>These are system generated figures to align with what is published elsewhere.</t>
  </si>
  <si>
    <t>Sectors between one Major City airport and another Major City airport.</t>
  </si>
  <si>
    <t>Sectors between Major City airports, Inner Regional City airports and Outer Regional City airports.</t>
  </si>
  <si>
    <t>Remote Airports - some examples of:</t>
  </si>
  <si>
    <t>Inner &amp; Outer Regional Airports - some examples of:</t>
  </si>
  <si>
    <t>before the impact of COVID-19 on aviation activity.</t>
  </si>
  <si>
    <t xml:space="preserve">two Australian airports. </t>
  </si>
  <si>
    <t>Domestic: All Regular Public Transport (RPT) services between</t>
  </si>
  <si>
    <t xml:space="preserve">Sectors between one Major City airport and another </t>
  </si>
  <si>
    <t>Major City airport.</t>
  </si>
  <si>
    <t xml:space="preserve">Sectors between Major City airports, Inner Regional </t>
  </si>
  <si>
    <t>City airports and Outer Regional City airports.</t>
  </si>
  <si>
    <t xml:space="preserve">Sectors connecting to Remote airports and </t>
  </si>
  <si>
    <t>Example of Major - a Melbourne-Sydney flight</t>
  </si>
  <si>
    <t>Example of Inner &amp; Outer Regional - a Sydney-Albury flight</t>
  </si>
  <si>
    <t>Example of Remote - a Sydney-Alice Springs flight</t>
  </si>
  <si>
    <t>2018-19</t>
  </si>
  <si>
    <t>2013-14</t>
  </si>
  <si>
    <t>2008-09</t>
  </si>
  <si>
    <t>1998-99</t>
  </si>
  <si>
    <t>1985-86</t>
  </si>
  <si>
    <t>Flights (number of)</t>
  </si>
  <si>
    <t>Passenger Trips (number of)</t>
  </si>
  <si>
    <t>Seats (number of)</t>
  </si>
  <si>
    <t>Revenue Passenger Kilometres (RPKs) (millions)</t>
  </si>
  <si>
    <t>Available Seat Kilometres (ASKs) (millions)</t>
  </si>
  <si>
    <t>Distance Flown (Aircraft Kilometres, number of)</t>
  </si>
  <si>
    <t>Aggregate of the number of RPT passengers carried by sector.</t>
  </si>
  <si>
    <t>Aggregate of available RPT seats by sector.</t>
  </si>
  <si>
    <t>Revenue Passenger Kilometres. Aggregate of (passengers x distance (great circle in kilometres)) for all RPT sectors.</t>
  </si>
  <si>
    <t>Available Seat Kilometres. Aggregate of (seats x distance (great circle in kilometres)) for all RPT sectors.</t>
  </si>
  <si>
    <t>Aggregate of (great circle distance in kilometres x flights) for all RPT sectors.</t>
  </si>
  <si>
    <t>Regular Public Transport (RPT)</t>
  </si>
  <si>
    <t>Years ended June</t>
  </si>
  <si>
    <t>compared to</t>
  </si>
  <si>
    <t>Flights1985-86</t>
  </si>
  <si>
    <t>Flights1986-87</t>
  </si>
  <si>
    <t>1986-87</t>
  </si>
  <si>
    <t>Flights1987-88</t>
  </si>
  <si>
    <t>1987-88</t>
  </si>
  <si>
    <t>Flights1988-89</t>
  </si>
  <si>
    <t>1988-89</t>
  </si>
  <si>
    <t>Flights1989-90</t>
  </si>
  <si>
    <t>1989-90</t>
  </si>
  <si>
    <t>Flights1990-91</t>
  </si>
  <si>
    <t>1990-91</t>
  </si>
  <si>
    <t>Flights1991-92</t>
  </si>
  <si>
    <t>1991-92</t>
  </si>
  <si>
    <t>Flights1992-93</t>
  </si>
  <si>
    <t>1992-93</t>
  </si>
  <si>
    <t>Flights1993-94</t>
  </si>
  <si>
    <t>1993-94</t>
  </si>
  <si>
    <t>Flights1994-95</t>
  </si>
  <si>
    <t>1994-95</t>
  </si>
  <si>
    <t>Flights1995-96</t>
  </si>
  <si>
    <t>1995-96</t>
  </si>
  <si>
    <t>Flights1996-97</t>
  </si>
  <si>
    <t>1996-97</t>
  </si>
  <si>
    <t>Flights1997-98</t>
  </si>
  <si>
    <t>1997-98</t>
  </si>
  <si>
    <t>Flights1998-99</t>
  </si>
  <si>
    <t>Flights1999-00</t>
  </si>
  <si>
    <t>1999-00</t>
  </si>
  <si>
    <t>Flights2000-01</t>
  </si>
  <si>
    <t>2000-01</t>
  </si>
  <si>
    <t>Flights2001-02</t>
  </si>
  <si>
    <t>2001-02</t>
  </si>
  <si>
    <t>Flights2002-03</t>
  </si>
  <si>
    <t>2002-03</t>
  </si>
  <si>
    <t>Flights2003-04</t>
  </si>
  <si>
    <t>2003-04</t>
  </si>
  <si>
    <t>Flights2004-05</t>
  </si>
  <si>
    <t>2004-05</t>
  </si>
  <si>
    <t>Flights2005-06</t>
  </si>
  <si>
    <t>2005-06</t>
  </si>
  <si>
    <t>Flights2006-07</t>
  </si>
  <si>
    <t>2006-07</t>
  </si>
  <si>
    <t>Flights2007-08</t>
  </si>
  <si>
    <t>2007-08</t>
  </si>
  <si>
    <t>Flights2008-09</t>
  </si>
  <si>
    <t>Flights2009-10</t>
  </si>
  <si>
    <t>2009-10</t>
  </si>
  <si>
    <t>Flights2010-11</t>
  </si>
  <si>
    <t>2010-11</t>
  </si>
  <si>
    <t>Flights2011-12</t>
  </si>
  <si>
    <t>2011-12</t>
  </si>
  <si>
    <t>Flights2012-13</t>
  </si>
  <si>
    <t>2012-13</t>
  </si>
  <si>
    <t>Flights2013-14</t>
  </si>
  <si>
    <t>Flights2014-15</t>
  </si>
  <si>
    <t>2014-15</t>
  </si>
  <si>
    <t>Flights2015-16</t>
  </si>
  <si>
    <t>2015-16</t>
  </si>
  <si>
    <t>Flights2016-17</t>
  </si>
  <si>
    <t>2016-17</t>
  </si>
  <si>
    <t>Flights2017-18</t>
  </si>
  <si>
    <t>2017-18</t>
  </si>
  <si>
    <t>Flights2018-19</t>
  </si>
  <si>
    <t>Flights2019-20</t>
  </si>
  <si>
    <t>2019-20</t>
  </si>
  <si>
    <t>Flights2020-21</t>
  </si>
  <si>
    <t>2020-21</t>
  </si>
  <si>
    <t>Passenger Trips1985-86</t>
  </si>
  <si>
    <t>Passenger Trips1986-87</t>
  </si>
  <si>
    <t>Passenger Trips1987-88</t>
  </si>
  <si>
    <t>Passenger Trips1988-89</t>
  </si>
  <si>
    <t>Passenger Trips1989-90</t>
  </si>
  <si>
    <t>Passenger Trips1990-91</t>
  </si>
  <si>
    <t>Passenger Trips1991-92</t>
  </si>
  <si>
    <t>Passenger Trips1992-93</t>
  </si>
  <si>
    <t>Passenger Trips1993-94</t>
  </si>
  <si>
    <t>Passenger Trips1994-95</t>
  </si>
  <si>
    <t>Passenger Trips1995-96</t>
  </si>
  <si>
    <t>Passenger Trips1996-97</t>
  </si>
  <si>
    <t>Passenger Trips1997-98</t>
  </si>
  <si>
    <t>Passenger Trips1998-99</t>
  </si>
  <si>
    <t>Passenger Trips1999-00</t>
  </si>
  <si>
    <t>Passenger Trips2000-01</t>
  </si>
  <si>
    <t>Passenger Trips2001-02</t>
  </si>
  <si>
    <t>Passenger Trips2002-03</t>
  </si>
  <si>
    <t>Passenger Trips2003-04</t>
  </si>
  <si>
    <t>Passenger Trips2004-05</t>
  </si>
  <si>
    <t>Passenger Trips2005-06</t>
  </si>
  <si>
    <t>Passenger Trips2006-07</t>
  </si>
  <si>
    <t>Passenger Trips2007-08</t>
  </si>
  <si>
    <t>Passenger Trips2008-09</t>
  </si>
  <si>
    <t>Passenger Trips2009-10</t>
  </si>
  <si>
    <t>Passenger Trips2010-11</t>
  </si>
  <si>
    <t>Passenger Trips2011-12</t>
  </si>
  <si>
    <t>Passenger Trips2012-13</t>
  </si>
  <si>
    <t>Passenger Trips2013-14</t>
  </si>
  <si>
    <t>Passenger Trips2014-15</t>
  </si>
  <si>
    <t>Passenger Trips2015-16</t>
  </si>
  <si>
    <t>Passenger Trips2016-17</t>
  </si>
  <si>
    <t>Passenger Trips2017-18</t>
  </si>
  <si>
    <t>Passenger Trips2018-19</t>
  </si>
  <si>
    <t>Passenger Trips2019-20</t>
  </si>
  <si>
    <t>Passenger Trips2020-21</t>
  </si>
  <si>
    <t>Seats1985-86</t>
  </si>
  <si>
    <t>Seats1986-87</t>
  </si>
  <si>
    <t>Seats1987-88</t>
  </si>
  <si>
    <t>Seats1988-89</t>
  </si>
  <si>
    <t>Seats1989-90</t>
  </si>
  <si>
    <t>Seats1990-91</t>
  </si>
  <si>
    <t>Seats1991-92</t>
  </si>
  <si>
    <t>Seats1992-93</t>
  </si>
  <si>
    <t>Seats1993-94</t>
  </si>
  <si>
    <t>Seats1994-95</t>
  </si>
  <si>
    <t>Seats1995-96</t>
  </si>
  <si>
    <t>Seats1996-97</t>
  </si>
  <si>
    <t>Seats1997-98</t>
  </si>
  <si>
    <t>Seats1998-99</t>
  </si>
  <si>
    <t>Seats1999-00</t>
  </si>
  <si>
    <t>Seats2000-01</t>
  </si>
  <si>
    <t>Seats2001-02</t>
  </si>
  <si>
    <t>Seats2002-03</t>
  </si>
  <si>
    <t>Seats2003-04</t>
  </si>
  <si>
    <t>Seats2004-05</t>
  </si>
  <si>
    <t>Seats2005-06</t>
  </si>
  <si>
    <t>Seats2006-07</t>
  </si>
  <si>
    <t>Seats2007-08</t>
  </si>
  <si>
    <t>Seats2008-09</t>
  </si>
  <si>
    <t>Seats2009-10</t>
  </si>
  <si>
    <t>Seats2010-11</t>
  </si>
  <si>
    <t>Seats2011-12</t>
  </si>
  <si>
    <t>Seats2012-13</t>
  </si>
  <si>
    <t>Seats2013-14</t>
  </si>
  <si>
    <t>Seats2014-15</t>
  </si>
  <si>
    <t>Seats2015-16</t>
  </si>
  <si>
    <t>Seats2016-17</t>
  </si>
  <si>
    <t>Seats2017-18</t>
  </si>
  <si>
    <t>Seats2018-19</t>
  </si>
  <si>
    <t>Seats2019-20</t>
  </si>
  <si>
    <t>Seats2020-21</t>
  </si>
  <si>
    <t>RPKs (millions)1985-86</t>
  </si>
  <si>
    <t>RPKs (millions)1986-87</t>
  </si>
  <si>
    <t>RPKs (millions)1987-88</t>
  </si>
  <si>
    <t>RPKs (millions)1988-89</t>
  </si>
  <si>
    <t>RPKs (millions)1989-90</t>
  </si>
  <si>
    <t>RPKs (millions)1990-91</t>
  </si>
  <si>
    <t>RPKs (millions)1991-92</t>
  </si>
  <si>
    <t>RPKs (millions)1992-93</t>
  </si>
  <si>
    <t>RPKs (millions)1993-94</t>
  </si>
  <si>
    <t>RPKs (millions)1994-95</t>
  </si>
  <si>
    <t>RPKs (millions)1995-96</t>
  </si>
  <si>
    <t>RPKs (millions)1996-97</t>
  </si>
  <si>
    <t>RPKs (millions)1997-98</t>
  </si>
  <si>
    <t>RPKs (millions)1998-99</t>
  </si>
  <si>
    <t>RPKs (millions)1999-00</t>
  </si>
  <si>
    <t>RPKs (millions)2000-01</t>
  </si>
  <si>
    <t>RPKs (millions)2001-02</t>
  </si>
  <si>
    <t>RPKs (millions)2002-03</t>
  </si>
  <si>
    <t>RPKs (millions)2003-04</t>
  </si>
  <si>
    <t>RPKs (millions)2004-05</t>
  </si>
  <si>
    <t>RPKs (millions)2005-06</t>
  </si>
  <si>
    <t>RPKs (millions)2006-07</t>
  </si>
  <si>
    <t>RPKs (millions)2007-08</t>
  </si>
  <si>
    <t>RPKs (millions)2008-09</t>
  </si>
  <si>
    <t>RPKs (millions)2009-10</t>
  </si>
  <si>
    <t>RPKs (millions)2010-11</t>
  </si>
  <si>
    <t>RPKs (millions)2011-12</t>
  </si>
  <si>
    <t>RPKs (millions)2012-13</t>
  </si>
  <si>
    <t>RPKs (millions)2013-14</t>
  </si>
  <si>
    <t>RPKs (millions)2014-15</t>
  </si>
  <si>
    <t>RPKs (millions)2015-16</t>
  </si>
  <si>
    <t>RPKs (millions)2016-17</t>
  </si>
  <si>
    <t>RPKs (millions)2017-18</t>
  </si>
  <si>
    <t>RPKs (millions)2018-19</t>
  </si>
  <si>
    <t>RPKs (millions)2019-20</t>
  </si>
  <si>
    <t>RPKs (millions)2020-21</t>
  </si>
  <si>
    <t>ASKs (millions)1985-86</t>
  </si>
  <si>
    <t>ASKs (millions)1986-87</t>
  </si>
  <si>
    <t>ASKs (millions)1987-88</t>
  </si>
  <si>
    <t>ASKs (millions)1988-89</t>
  </si>
  <si>
    <t>ASKs (millions)1989-90</t>
  </si>
  <si>
    <t>ASKs (millions)1990-91</t>
  </si>
  <si>
    <t>ASKs (millions)1991-92</t>
  </si>
  <si>
    <t>ASKs (millions)1992-93</t>
  </si>
  <si>
    <t>ASKs (millions)1993-94</t>
  </si>
  <si>
    <t>ASKs (millions)1994-95</t>
  </si>
  <si>
    <t>ASKs (millions)1995-96</t>
  </si>
  <si>
    <t>ASKs (millions)1996-97</t>
  </si>
  <si>
    <t>ASKs (millions)1997-98</t>
  </si>
  <si>
    <t>ASKs (millions)1998-99</t>
  </si>
  <si>
    <t>ASKs (millions)1999-00</t>
  </si>
  <si>
    <t>ASKs (millions)2000-01</t>
  </si>
  <si>
    <t>ASKs (millions)2001-02</t>
  </si>
  <si>
    <t>ASKs (millions)2002-03</t>
  </si>
  <si>
    <t>ASKs (millions)2003-04</t>
  </si>
  <si>
    <t>ASKs (millions)2004-05</t>
  </si>
  <si>
    <t>ASKs (millions)2005-06</t>
  </si>
  <si>
    <t>ASKs (millions)2006-07</t>
  </si>
  <si>
    <t>ASKs (millions)2007-08</t>
  </si>
  <si>
    <t>ASKs (millions)2008-09</t>
  </si>
  <si>
    <t>ASKs (millions)2009-10</t>
  </si>
  <si>
    <t>ASKs (millions)2010-11</t>
  </si>
  <si>
    <t>ASKs (millions)2011-12</t>
  </si>
  <si>
    <t>ASKs (millions)2012-13</t>
  </si>
  <si>
    <t>ASKs (millions)2013-14</t>
  </si>
  <si>
    <t>ASKs (millions)2014-15</t>
  </si>
  <si>
    <t>ASKs (millions)2015-16</t>
  </si>
  <si>
    <t>ASKs (millions)2016-17</t>
  </si>
  <si>
    <t>ASKs (millions)2017-18</t>
  </si>
  <si>
    <t>ASKs (millions)2018-19</t>
  </si>
  <si>
    <t>ASKs (millions)2019-20</t>
  </si>
  <si>
    <t>ASKs (millions)2020-21</t>
  </si>
  <si>
    <t>Distance Flown1985-86</t>
  </si>
  <si>
    <t>Distance Flown1986-87</t>
  </si>
  <si>
    <t>Distance Flown1987-88</t>
  </si>
  <si>
    <t>Distance Flown1988-89</t>
  </si>
  <si>
    <t>Distance Flown1989-90</t>
  </si>
  <si>
    <t>Distance Flown1990-91</t>
  </si>
  <si>
    <t>Distance Flown1991-92</t>
  </si>
  <si>
    <t>Distance Flown1992-93</t>
  </si>
  <si>
    <t>Distance Flown1993-94</t>
  </si>
  <si>
    <t>Distance Flown1994-95</t>
  </si>
  <si>
    <t>Distance Flown1995-96</t>
  </si>
  <si>
    <t>Distance Flown1996-97</t>
  </si>
  <si>
    <t>Distance Flown1997-98</t>
  </si>
  <si>
    <t>Distance Flown1998-99</t>
  </si>
  <si>
    <t>Distance Flown1999-00</t>
  </si>
  <si>
    <t>Distance Flown2000-01</t>
  </si>
  <si>
    <t>Distance Flown2001-02</t>
  </si>
  <si>
    <t>Distance Flown2002-03</t>
  </si>
  <si>
    <t>Distance Flown2003-04</t>
  </si>
  <si>
    <t>Distance Flown2004-05</t>
  </si>
  <si>
    <t>Distance Flown2005-06</t>
  </si>
  <si>
    <t>Distance Flown2006-07</t>
  </si>
  <si>
    <t>Distance Flown2007-08</t>
  </si>
  <si>
    <t>Distance Flown2008-09</t>
  </si>
  <si>
    <t>Distance Flown2009-10</t>
  </si>
  <si>
    <t>Distance Flown2010-11</t>
  </si>
  <si>
    <t>Distance Flown2011-12</t>
  </si>
  <si>
    <t>Distance Flown2012-13</t>
  </si>
  <si>
    <t>Distance Flown2013-14</t>
  </si>
  <si>
    <t>Distance Flown2014-15</t>
  </si>
  <si>
    <t>Distance Flown2015-16</t>
  </si>
  <si>
    <t>Distance Flown2016-17</t>
  </si>
  <si>
    <t>Distance Flown2017-18</t>
  </si>
  <si>
    <t>Distance Flown2018-19</t>
  </si>
  <si>
    <t>Distance Flown2019-20</t>
  </si>
  <si>
    <t>Distance Flown2020-21</t>
  </si>
  <si>
    <t>Load Factor (RPKs/ASKs)1985-86</t>
  </si>
  <si>
    <t>Load Factor (RPKs/ASKs)1986-87</t>
  </si>
  <si>
    <t>Load Factor (RPKs/ASKs)1987-88</t>
  </si>
  <si>
    <t>Load Factor (RPKs/ASKs)1988-89</t>
  </si>
  <si>
    <t>Load Factor (RPKs/ASKs)1989-90</t>
  </si>
  <si>
    <t>Load Factor (RPKs/ASKs)1990-91</t>
  </si>
  <si>
    <t>Load Factor (RPKs/ASKs)1991-92</t>
  </si>
  <si>
    <t>Load Factor (RPKs/ASKs)1992-93</t>
  </si>
  <si>
    <t>Load Factor (RPKs/ASKs)1993-94</t>
  </si>
  <si>
    <t>Load Factor (RPKs/ASKs)1994-95</t>
  </si>
  <si>
    <t>Load Factor (RPKs/ASKs)1995-96</t>
  </si>
  <si>
    <t>Load Factor (RPKs/ASKs)1996-97</t>
  </si>
  <si>
    <t>Load Factor (RPKs/ASKs)1997-98</t>
  </si>
  <si>
    <t>Load Factor (RPKs/ASKs)1998-99</t>
  </si>
  <si>
    <t>Load Factor (RPKs/ASKs)1999-00</t>
  </si>
  <si>
    <t>Load Factor (RPKs/ASKs)2000-01</t>
  </si>
  <si>
    <t>Load Factor (RPKs/ASKs)2001-02</t>
  </si>
  <si>
    <t>Load Factor (RPKs/ASKs)2002-03</t>
  </si>
  <si>
    <t>Load Factor (RPKs/ASKs)2003-04</t>
  </si>
  <si>
    <t>Load Factor (RPKs/ASKs)2004-05</t>
  </si>
  <si>
    <t>Load Factor (RPKs/ASKs)2005-06</t>
  </si>
  <si>
    <t>Load Factor (RPKs/ASKs)2006-07</t>
  </si>
  <si>
    <t>Load Factor (RPKs/ASKs)2007-08</t>
  </si>
  <si>
    <t>Load Factor (RPKs/ASKs)2008-09</t>
  </si>
  <si>
    <t>Load Factor (RPKs/ASKs)2009-10</t>
  </si>
  <si>
    <t>Load Factor (RPKs/ASKs)2010-11</t>
  </si>
  <si>
    <t>Load Factor (RPKs/ASKs)2011-12</t>
  </si>
  <si>
    <t>Load Factor (RPKs/ASKs)2012-13</t>
  </si>
  <si>
    <t>Load Factor (RPKs/ASKs)2013-14</t>
  </si>
  <si>
    <t>Load Factor (RPKs/ASKs)2014-15</t>
  </si>
  <si>
    <t>Load Factor (RPKs/ASKs)2015-16</t>
  </si>
  <si>
    <t>Load Factor (RPKs/ASKs)2016-17</t>
  </si>
  <si>
    <t>Load Factor (RPKs/ASKs)2017-18</t>
  </si>
  <si>
    <t>Load Factor (RPKs/ASKs)2018-19</t>
  </si>
  <si>
    <t>Load Factor (RPKs/ASKs)2019-20</t>
  </si>
  <si>
    <t>Load Factor (RPKs/ASKs)2020-21</t>
  </si>
  <si>
    <t>Distance per Flight1985-86</t>
  </si>
  <si>
    <t>Distance per Flight1986-87</t>
  </si>
  <si>
    <t>Distance per Flight1987-88</t>
  </si>
  <si>
    <t>Distance per Flight1988-89</t>
  </si>
  <si>
    <t>Distance per Flight1989-90</t>
  </si>
  <si>
    <t>Distance per Flight1990-91</t>
  </si>
  <si>
    <t>Distance per Flight1991-92</t>
  </si>
  <si>
    <t>Distance per Flight1992-93</t>
  </si>
  <si>
    <t>Distance per Flight1993-94</t>
  </si>
  <si>
    <t>Distance per Flight1994-95</t>
  </si>
  <si>
    <t>Distance per Flight1995-96</t>
  </si>
  <si>
    <t>Distance per Flight1996-97</t>
  </si>
  <si>
    <t>Distance per Flight1997-98</t>
  </si>
  <si>
    <t>Distance per Flight1998-99</t>
  </si>
  <si>
    <t>Distance per Flight1999-00</t>
  </si>
  <si>
    <t>Distance per Flight2000-01</t>
  </si>
  <si>
    <t>Distance per Flight2001-02</t>
  </si>
  <si>
    <t>Distance per Flight2002-03</t>
  </si>
  <si>
    <t>Distance per Flight2003-04</t>
  </si>
  <si>
    <t>Distance per Flight2004-05</t>
  </si>
  <si>
    <t>Distance per Flight2005-06</t>
  </si>
  <si>
    <t>Distance per Flight2006-07</t>
  </si>
  <si>
    <t>Distance per Flight2007-08</t>
  </si>
  <si>
    <t>Distance per Flight2008-09</t>
  </si>
  <si>
    <t>Distance per Flight2009-10</t>
  </si>
  <si>
    <t>Distance per Flight2010-11</t>
  </si>
  <si>
    <t>Distance per Flight2011-12</t>
  </si>
  <si>
    <t>Distance per Flight2012-13</t>
  </si>
  <si>
    <t>Distance per Flight2013-14</t>
  </si>
  <si>
    <t>Distance per Flight2014-15</t>
  </si>
  <si>
    <t>Distance per Flight2015-16</t>
  </si>
  <si>
    <t>Distance per Flight2016-17</t>
  </si>
  <si>
    <t>Distance per Flight2017-18</t>
  </si>
  <si>
    <t>Distance per Flight2018-19</t>
  </si>
  <si>
    <t>Distance per Flight2019-20</t>
  </si>
  <si>
    <t>Distance per Flight2020-21</t>
  </si>
  <si>
    <t>Seats per Flight1985-86</t>
  </si>
  <si>
    <t>Seats per Flight1986-87</t>
  </si>
  <si>
    <t>Seats per Flight1987-88</t>
  </si>
  <si>
    <t>Seats per Flight1988-89</t>
  </si>
  <si>
    <t>Seats per Flight1989-90</t>
  </si>
  <si>
    <t>Seats per Flight1990-91</t>
  </si>
  <si>
    <t>Seats per Flight1991-92</t>
  </si>
  <si>
    <t>Seats per Flight1992-93</t>
  </si>
  <si>
    <t>Seats per Flight1993-94</t>
  </si>
  <si>
    <t>Seats per Flight1994-95</t>
  </si>
  <si>
    <t>Seats per Flight1995-96</t>
  </si>
  <si>
    <t>Seats per Flight1996-97</t>
  </si>
  <si>
    <t>Seats per Flight1997-98</t>
  </si>
  <si>
    <t>Seats per Flight1998-99</t>
  </si>
  <si>
    <t>Seats per Flight1999-00</t>
  </si>
  <si>
    <t>Seats per Flight2000-01</t>
  </si>
  <si>
    <t>Seats per Flight2001-02</t>
  </si>
  <si>
    <t>Seats per Flight2002-03</t>
  </si>
  <si>
    <t>Seats per Flight2003-04</t>
  </si>
  <si>
    <t>Seats per Flight2004-05</t>
  </si>
  <si>
    <t>Seats per Flight2005-06</t>
  </si>
  <si>
    <t>Seats per Flight2006-07</t>
  </si>
  <si>
    <t>Seats per Flight2007-08</t>
  </si>
  <si>
    <t>Seats per Flight2008-09</t>
  </si>
  <si>
    <t>Seats per Flight2009-10</t>
  </si>
  <si>
    <t>Seats per Flight2010-11</t>
  </si>
  <si>
    <t>Seats per Flight2011-12</t>
  </si>
  <si>
    <t>Seats per Flight2012-13</t>
  </si>
  <si>
    <t>Seats per Flight2013-14</t>
  </si>
  <si>
    <t>Seats per Flight2014-15</t>
  </si>
  <si>
    <t>Seats per Flight2015-16</t>
  </si>
  <si>
    <t>Seats per Flight2016-17</t>
  </si>
  <si>
    <t>Seats per Flight2017-18</t>
  </si>
  <si>
    <t>Seats per Flight2018-19</t>
  </si>
  <si>
    <t>Seats per Flight2019-20</t>
  </si>
  <si>
    <t>Seats per Flight2020-21</t>
  </si>
  <si>
    <t>No. of Operators1985-86</t>
  </si>
  <si>
    <t>No. of Operators1986-87</t>
  </si>
  <si>
    <t>No. of Operators1987-88</t>
  </si>
  <si>
    <t>No. of Operators1988-89</t>
  </si>
  <si>
    <t>No. of Operators1989-90</t>
  </si>
  <si>
    <t>No. of Operators1990-91</t>
  </si>
  <si>
    <t>No. of Operators1991-92</t>
  </si>
  <si>
    <t>No. of Operators1992-93</t>
  </si>
  <si>
    <t>No. of Operators1993-94</t>
  </si>
  <si>
    <t>No. of Operators1994-95</t>
  </si>
  <si>
    <t>No. of Operators1995-96</t>
  </si>
  <si>
    <t>No. of Operators1996-97</t>
  </si>
  <si>
    <t>No. of Operators1997-98</t>
  </si>
  <si>
    <t>No. of Operators1998-99</t>
  </si>
  <si>
    <t>No. of Operators1999-00</t>
  </si>
  <si>
    <t>No. of Operators2000-01</t>
  </si>
  <si>
    <t>No. of Operators2001-02</t>
  </si>
  <si>
    <t>No. of Operators2002-03</t>
  </si>
  <si>
    <t>No. of Operators2003-04</t>
  </si>
  <si>
    <t>No. of Operators2004-05</t>
  </si>
  <si>
    <t>No. of Operators2005-06</t>
  </si>
  <si>
    <t>No. of Operators2006-07</t>
  </si>
  <si>
    <t>No. of Operators2007-08</t>
  </si>
  <si>
    <t>No. of Operators2008-09</t>
  </si>
  <si>
    <t>No. of Operators2009-10</t>
  </si>
  <si>
    <t>No. of Operators2010-11</t>
  </si>
  <si>
    <t>No. of Operators2011-12</t>
  </si>
  <si>
    <t>No. of Operators2012-13</t>
  </si>
  <si>
    <t>No. of Operators2013-14</t>
  </si>
  <si>
    <t>No. of Operators2014-15</t>
  </si>
  <si>
    <t>No. of Operators2015-16</t>
  </si>
  <si>
    <t>No. of Operators2016-17</t>
  </si>
  <si>
    <t>No. of Operators2017-18</t>
  </si>
  <si>
    <t>No. of Operators2018-19</t>
  </si>
  <si>
    <t>No. of Operators2019-20</t>
  </si>
  <si>
    <t>No. of Operators2020-21</t>
  </si>
  <si>
    <t>No. of Sectors (Routes)1985-86</t>
  </si>
  <si>
    <t>No. of Sectors (Routes)1986-87</t>
  </si>
  <si>
    <t>No. of Sectors (Routes)1987-88</t>
  </si>
  <si>
    <t>No. of Sectors (Routes)1988-89</t>
  </si>
  <si>
    <t>No. of Sectors (Routes)1989-90</t>
  </si>
  <si>
    <t>No. of Sectors (Routes)1990-91</t>
  </si>
  <si>
    <t>No. of Sectors (Routes)1991-92</t>
  </si>
  <si>
    <t>No. of Sectors (Routes)1992-93</t>
  </si>
  <si>
    <t>No. of Sectors (Routes)1993-94</t>
  </si>
  <si>
    <t>No. of Sectors (Routes)1994-95</t>
  </si>
  <si>
    <t>No. of Sectors (Routes)1995-96</t>
  </si>
  <si>
    <t>No. of Sectors (Routes)1996-97</t>
  </si>
  <si>
    <t>No. of Sectors (Routes)1997-98</t>
  </si>
  <si>
    <t>No. of Sectors (Routes)1998-99</t>
  </si>
  <si>
    <t>No. of Sectors (Routes)1999-00</t>
  </si>
  <si>
    <t>No. of Sectors (Routes)2000-01</t>
  </si>
  <si>
    <t>No. of Sectors (Routes)2001-02</t>
  </si>
  <si>
    <t>No. of Sectors (Routes)2002-03</t>
  </si>
  <si>
    <t>No. of Sectors (Routes)2003-04</t>
  </si>
  <si>
    <t>No. of Sectors (Routes)2004-05</t>
  </si>
  <si>
    <t>No. of Sectors (Routes)2005-06</t>
  </si>
  <si>
    <t>No. of Sectors (Routes)2006-07</t>
  </si>
  <si>
    <t>No. of Sectors (Routes)2007-08</t>
  </si>
  <si>
    <t>No. of Sectors (Routes)2008-09</t>
  </si>
  <si>
    <t>No. of Sectors (Routes)2009-10</t>
  </si>
  <si>
    <t>No. of Sectors (Routes)2010-11</t>
  </si>
  <si>
    <t>No. of Sectors (Routes)2011-12</t>
  </si>
  <si>
    <t>No. of Sectors (Routes)2012-13</t>
  </si>
  <si>
    <t>No. of Sectors (Routes)2013-14</t>
  </si>
  <si>
    <t>No. of Sectors (Routes)2014-15</t>
  </si>
  <si>
    <t>No. of Sectors (Routes)2015-16</t>
  </si>
  <si>
    <t>No. of Sectors (Routes)2016-17</t>
  </si>
  <si>
    <t>No. of Sectors (Routes)2017-18</t>
  </si>
  <si>
    <t>No. of Sectors (Routes)2018-19</t>
  </si>
  <si>
    <t>No. of Sectors (Routes)2019-20</t>
  </si>
  <si>
    <t>No. of Sectors (Routes)2020-21</t>
  </si>
  <si>
    <t>Sectors connecting to Remote airports and Very Remote airports.</t>
  </si>
  <si>
    <t>DARWIN</t>
  </si>
  <si>
    <t>Very Remote airports.</t>
  </si>
  <si>
    <t>Flights2021-22</t>
  </si>
  <si>
    <t>2021/2022</t>
  </si>
  <si>
    <t>2021-22</t>
  </si>
  <si>
    <t>Flights2022-23</t>
  </si>
  <si>
    <t>2022/2023</t>
  </si>
  <si>
    <t>2022-23</t>
  </si>
  <si>
    <t>Flights2023-24</t>
  </si>
  <si>
    <t>2023/2024</t>
  </si>
  <si>
    <t>2023-24</t>
  </si>
  <si>
    <t>Flights2024-25</t>
  </si>
  <si>
    <t>2024/2025</t>
  </si>
  <si>
    <t>2024-25</t>
  </si>
  <si>
    <t>Passenger Trips2021-22</t>
  </si>
  <si>
    <t>Passenger Trips2022-23</t>
  </si>
  <si>
    <t>Passenger Trips2023-24</t>
  </si>
  <si>
    <t>Passenger Trips2024-25</t>
  </si>
  <si>
    <t>Seats2021-22</t>
  </si>
  <si>
    <t>Seats2022-23</t>
  </si>
  <si>
    <t>Seats2023-24</t>
  </si>
  <si>
    <t>Seats2024-25</t>
  </si>
  <si>
    <t>RPKs (millions)2021-22</t>
  </si>
  <si>
    <t>RPKs (millions)2022-23</t>
  </si>
  <si>
    <t>RPKs (millions)2023-24</t>
  </si>
  <si>
    <t>RPKs (millions)2024-25</t>
  </si>
  <si>
    <t>ASKs (millions)2021-22</t>
  </si>
  <si>
    <t>ASKs (millions)2022-23</t>
  </si>
  <si>
    <t>ASKs (millions)2023-24</t>
  </si>
  <si>
    <t>ASKs (millions)2024-25</t>
  </si>
  <si>
    <t>Distance Flown2021-22</t>
  </si>
  <si>
    <t>Distance Flown2022-23</t>
  </si>
  <si>
    <t>Distance Flown2023-24</t>
  </si>
  <si>
    <t>Distance Flown2024-25</t>
  </si>
  <si>
    <t>Load Factor (RPKs/ASKs)2021-22</t>
  </si>
  <si>
    <t>Load Factor (RPKs/ASKs)2022-23</t>
  </si>
  <si>
    <t>Load Factor (RPKs/ASKs)2023-24</t>
  </si>
  <si>
    <t>Load Factor (RPKs/ASKs)2024-25</t>
  </si>
  <si>
    <t>Distance per Flight2021-22</t>
  </si>
  <si>
    <t>Distance per Flight2022-23</t>
  </si>
  <si>
    <t>Distance per Flight2023-24</t>
  </si>
  <si>
    <t>Distance per Flight2024-25</t>
  </si>
  <si>
    <t>Seats per Flight2021-22</t>
  </si>
  <si>
    <t>Seats per Flight2022-23</t>
  </si>
  <si>
    <t>Seats per Flight2023-24</t>
  </si>
  <si>
    <t>Seats per Flight2024-25</t>
  </si>
  <si>
    <t>No. of Operators2021-22</t>
  </si>
  <si>
    <t>No. of Operators2022-23</t>
  </si>
  <si>
    <t>No. of Operators2023-24</t>
  </si>
  <si>
    <t>No. of Operators2024-25</t>
  </si>
  <si>
    <t>No. of Sectors (Routes)2021-22</t>
  </si>
  <si>
    <t>No. of Sectors (Routes)2022-23</t>
  </si>
  <si>
    <t>No. of Sectors (Routes)2023-24</t>
  </si>
  <si>
    <t>No. of Sectors (Routes)2024-25</t>
  </si>
  <si>
    <t>Growth: 2024-25 compared to</t>
  </si>
  <si>
    <t>15 Years</t>
  </si>
  <si>
    <t xml:space="preserve">2018-19 is used for Growth calculations as it is the last financial year </t>
  </si>
  <si>
    <t>39 Years</t>
  </si>
  <si>
    <t>Domestic Total</t>
  </si>
  <si>
    <t>Major City Airports - some examples of:</t>
  </si>
  <si>
    <t>PARAFIELD</t>
  </si>
  <si>
    <t>JANDAKOT</t>
  </si>
  <si>
    <t>RICHMOND RAAF</t>
  </si>
  <si>
    <t>Number of RPT Operators. Regional Total and Domestic are calculated separately to avoid double counting.</t>
  </si>
  <si>
    <t xml:space="preserve">Each sector is classified using the ABS Australian Statistical Geography Standard (ASGS) 2021 based on location of the airport pair. </t>
  </si>
  <si>
    <t>Domestic Aviation Activity - Long-Term Trends, by remoteness classification.</t>
  </si>
  <si>
    <t>According to the ASGS 2021, Avalon airport is classified as an Inner Regional airport but for the purpose of this report it is considered as a Major City airport as it serves predominantly major 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</si>
</sst>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0"/>
      <name val="Arial"/>
      <charset val="1"/>
    </font>
    <font>
      <b/>
      <sz val="14"/>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5">
    <border>
      <left/>
      <right/>
      <top/>
      <bottom/>
      <diagonal/>
    </border>
    <border>
      <left/>
      <right/>
      <top/>
      <bottom style="thin">
        <color indexed="64"/>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3" fontId="0" fillId="0" borderId="0" xfId="0" applyNumberFormat="1"/>
    <xf numFmtId="0" fontId="2" fillId="0" borderId="0" xfId="0" applyFont="1"/>
    <xf numFmtId="0" fontId="0" fillId="0" borderId="0" xfId="0" applyAlignment="1">
      <alignment horizontal="left"/>
    </xf>
    <xf numFmtId="0" fontId="0" fillId="0" borderId="1" xfId="0" applyBorder="1"/>
    <xf numFmtId="3" fontId="0" fillId="0" borderId="1" xfId="0" applyNumberFormat="1" applyBorder="1"/>
    <xf numFmtId="0" fontId="2" fillId="0" borderId="0" xfId="0" applyFont="1" applyAlignment="1">
      <alignment horizontal="left"/>
    </xf>
    <xf numFmtId="0" fontId="0" fillId="0" borderId="0" xfId="0" applyAlignment="1">
      <alignment wrapText="1"/>
    </xf>
    <xf numFmtId="14" fontId="0" fillId="0" borderId="0" xfId="0" applyNumberFormat="1" applyAlignment="1">
      <alignment wrapText="1"/>
    </xf>
    <xf numFmtId="0" fontId="0" fillId="0" borderId="0" xfId="0" applyProtection="1">
      <protection hidden="1"/>
    </xf>
    <xf numFmtId="0" fontId="2" fillId="0" borderId="0" xfId="0" applyFont="1" applyProtection="1">
      <protection hidden="1"/>
    </xf>
    <xf numFmtId="0" fontId="3" fillId="2" borderId="0" xfId="0" applyFont="1" applyFill="1" applyProtection="1">
      <protection hidden="1"/>
    </xf>
    <xf numFmtId="0" fontId="0" fillId="2" borderId="0" xfId="0" applyFill="1" applyProtection="1">
      <protection hidden="1"/>
    </xf>
    <xf numFmtId="0" fontId="3" fillId="0" borderId="1" xfId="0" applyFont="1" applyBorder="1" applyProtection="1">
      <protection hidden="1"/>
    </xf>
    <xf numFmtId="0" fontId="0" fillId="0" borderId="1" xfId="0" applyBorder="1" applyProtection="1">
      <protection hidden="1"/>
    </xf>
    <xf numFmtId="0" fontId="0" fillId="4" borderId="0" xfId="0" applyFill="1" applyProtection="1">
      <protection hidden="1"/>
    </xf>
    <xf numFmtId="0" fontId="0" fillId="5" borderId="0" xfId="0" applyFill="1" applyProtection="1">
      <protection hidden="1"/>
    </xf>
    <xf numFmtId="0" fontId="0" fillId="0" borderId="0" xfId="0" applyAlignment="1" applyProtection="1">
      <alignment horizontal="right"/>
      <protection hidden="1"/>
    </xf>
    <xf numFmtId="3" fontId="0" fillId="0" borderId="1" xfId="0" applyNumberFormat="1" applyBorder="1" applyAlignment="1" applyProtection="1">
      <alignment horizontal="right"/>
      <protection hidden="1"/>
    </xf>
    <xf numFmtId="3" fontId="0" fillId="0" borderId="1" xfId="0" applyNumberFormat="1" applyBorder="1" applyAlignment="1" applyProtection="1">
      <alignment horizontal="left"/>
      <protection hidden="1"/>
    </xf>
    <xf numFmtId="3" fontId="0" fillId="0" borderId="0" xfId="0" applyNumberFormat="1" applyProtection="1">
      <protection hidden="1"/>
    </xf>
    <xf numFmtId="9" fontId="0" fillId="0" borderId="0" xfId="1" applyFont="1" applyAlignment="1" applyProtection="1">
      <alignment horizontal="right"/>
      <protection hidden="1"/>
    </xf>
    <xf numFmtId="0" fontId="0" fillId="0" borderId="1" xfId="0" applyBorder="1" applyAlignment="1" applyProtection="1">
      <alignment horizontal="right"/>
      <protection hidden="1"/>
    </xf>
    <xf numFmtId="164" fontId="0" fillId="0" borderId="0" xfId="0" applyNumberFormat="1" applyAlignment="1" applyProtection="1">
      <alignment horizontal="right"/>
      <protection hidden="1"/>
    </xf>
    <xf numFmtId="9" fontId="0" fillId="0" borderId="0" xfId="1" applyFont="1" applyProtection="1">
      <protection hidden="1"/>
    </xf>
    <xf numFmtId="9" fontId="0" fillId="0" borderId="0" xfId="0" applyNumberFormat="1" applyProtection="1">
      <protection hidden="1"/>
    </xf>
    <xf numFmtId="0" fontId="0" fillId="0" borderId="0" xfId="0" applyAlignment="1" applyProtection="1">
      <alignment horizontal="left"/>
      <protection hidden="1"/>
    </xf>
    <xf numFmtId="164" fontId="0" fillId="0" borderId="0" xfId="1" applyNumberFormat="1" applyFont="1" applyProtection="1">
      <protection hidden="1"/>
    </xf>
    <xf numFmtId="0" fontId="0" fillId="3" borderId="0" xfId="0" applyFill="1" applyProtection="1">
      <protection hidden="1"/>
    </xf>
    <xf numFmtId="164" fontId="0" fillId="3" borderId="0" xfId="1" applyNumberFormat="1" applyFont="1" applyFill="1" applyAlignment="1" applyProtection="1">
      <alignment horizontal="right"/>
      <protection hidden="1"/>
    </xf>
    <xf numFmtId="0" fontId="4" fillId="0" borderId="0" xfId="0" applyFont="1" applyFill="1" applyBorder="1" applyAlignment="1" applyProtection="1"/>
    <xf numFmtId="0" fontId="0" fillId="0" borderId="0" xfId="0" applyAlignment="1">
      <alignment horizontal="left" wrapText="1"/>
    </xf>
    <xf numFmtId="14" fontId="0" fillId="0" borderId="0" xfId="0" applyNumberFormat="1" applyAlignment="1">
      <alignment horizontal="left" wrapText="1"/>
    </xf>
    <xf numFmtId="0" fontId="5" fillId="0" borderId="0" xfId="0" applyFont="1" applyAlignment="1">
      <alignment vertical="center"/>
    </xf>
    <xf numFmtId="0" fontId="3" fillId="0" borderId="2" xfId="0" applyFont="1" applyBorder="1" applyAlignment="1" applyProtection="1">
      <alignment horizontal="left" wrapText="1"/>
      <protection locked="0" hidden="1"/>
    </xf>
    <xf numFmtId="0" fontId="3" fillId="0" borderId="3" xfId="0" applyFont="1" applyBorder="1" applyAlignment="1" applyProtection="1">
      <alignment horizontal="left" wrapText="1"/>
      <protection locked="0" hidden="1"/>
    </xf>
    <xf numFmtId="0" fontId="3" fillId="0" borderId="4" xfId="0" applyFont="1" applyBorder="1" applyAlignment="1" applyProtection="1">
      <alignment horizontal="left" wrapText="1"/>
      <protection locked="0" hidden="1"/>
    </xf>
  </cellXfs>
  <cellStyles count="2">
    <cellStyle name="Normal" xfId="0" builtinId="0"/>
    <cellStyle name="Percent" xfId="1" builtinId="5"/>
  </cellStyles>
  <dxfs count="0"/>
  <tableStyles count="0" defaultTableStyle="TableStyleMedium2" defaultPivotStyle="PivotStyleLight16"/>
  <colors>
    <mruColors>
      <color rgb="FF0921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Chart!$C$8</c:f>
              <c:strCache>
                <c:ptCount val="1"/>
                <c:pt idx="0">
                  <c:v>Major</c:v>
                </c:pt>
              </c:strCache>
            </c:strRef>
          </c:tx>
          <c:spPr>
            <a:ln w="28575" cap="rnd">
              <a:solidFill>
                <a:schemeClr val="accent1"/>
              </a:solidFill>
              <a:round/>
            </a:ln>
            <a:effectLst/>
          </c:spPr>
          <c:marker>
            <c:symbol val="none"/>
          </c:marker>
          <c:cat>
            <c:strRef>
              <c:f>Chart!$B$9:$B$48</c:f>
              <c:strCache>
                <c:ptCount val="40"/>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pt idx="39">
                  <c:v>2024-25</c:v>
                </c:pt>
              </c:strCache>
            </c:strRef>
          </c:cat>
          <c:val>
            <c:numRef>
              <c:f>Chart!$C$9:$C$48</c:f>
              <c:numCache>
                <c:formatCode>#,##0</c:formatCode>
                <c:ptCount val="40"/>
                <c:pt idx="0">
                  <c:v>98222</c:v>
                </c:pt>
                <c:pt idx="1">
                  <c:v>104225</c:v>
                </c:pt>
                <c:pt idx="2">
                  <c:v>115599</c:v>
                </c:pt>
                <c:pt idx="3">
                  <c:v>120845</c:v>
                </c:pt>
                <c:pt idx="4">
                  <c:v>89752</c:v>
                </c:pt>
                <c:pt idx="5">
                  <c:v>125320</c:v>
                </c:pt>
                <c:pt idx="6">
                  <c:v>145056</c:v>
                </c:pt>
                <c:pt idx="7">
                  <c:v>157387</c:v>
                </c:pt>
                <c:pt idx="8">
                  <c:v>163742</c:v>
                </c:pt>
                <c:pt idx="9">
                  <c:v>178078</c:v>
                </c:pt>
                <c:pt idx="10">
                  <c:v>190038</c:v>
                </c:pt>
                <c:pt idx="11">
                  <c:v>195515</c:v>
                </c:pt>
                <c:pt idx="12">
                  <c:v>191438</c:v>
                </c:pt>
                <c:pt idx="13">
                  <c:v>196104</c:v>
                </c:pt>
                <c:pt idx="14">
                  <c:v>204677</c:v>
                </c:pt>
                <c:pt idx="15">
                  <c:v>239213</c:v>
                </c:pt>
                <c:pt idx="16">
                  <c:v>189766</c:v>
                </c:pt>
                <c:pt idx="17">
                  <c:v>189494</c:v>
                </c:pt>
                <c:pt idx="18">
                  <c:v>195016</c:v>
                </c:pt>
                <c:pt idx="19">
                  <c:v>206002</c:v>
                </c:pt>
                <c:pt idx="20">
                  <c:v>203551</c:v>
                </c:pt>
                <c:pt idx="21">
                  <c:v>209471</c:v>
                </c:pt>
                <c:pt idx="22">
                  <c:v>223823</c:v>
                </c:pt>
                <c:pt idx="23">
                  <c:v>231670</c:v>
                </c:pt>
                <c:pt idx="24">
                  <c:v>233464</c:v>
                </c:pt>
                <c:pt idx="25">
                  <c:v>243445</c:v>
                </c:pt>
                <c:pt idx="26">
                  <c:v>239315</c:v>
                </c:pt>
                <c:pt idx="27">
                  <c:v>252347</c:v>
                </c:pt>
                <c:pt idx="28">
                  <c:v>254721</c:v>
                </c:pt>
                <c:pt idx="29">
                  <c:v>258145</c:v>
                </c:pt>
                <c:pt idx="30">
                  <c:v>263144</c:v>
                </c:pt>
                <c:pt idx="31">
                  <c:v>261449</c:v>
                </c:pt>
                <c:pt idx="32">
                  <c:v>263144</c:v>
                </c:pt>
                <c:pt idx="33">
                  <c:v>263408</c:v>
                </c:pt>
                <c:pt idx="34">
                  <c:v>196759</c:v>
                </c:pt>
                <c:pt idx="35">
                  <c:v>87820</c:v>
                </c:pt>
                <c:pt idx="36">
                  <c:v>129161</c:v>
                </c:pt>
                <c:pt idx="37">
                  <c:v>240844</c:v>
                </c:pt>
                <c:pt idx="38">
                  <c:v>257231</c:v>
                </c:pt>
                <c:pt idx="39">
                  <c:v>248431</c:v>
                </c:pt>
              </c:numCache>
            </c:numRef>
          </c:val>
          <c:smooth val="0"/>
          <c:extLst>
            <c:ext xmlns:c16="http://schemas.microsoft.com/office/drawing/2014/chart" uri="{C3380CC4-5D6E-409C-BE32-E72D297353CC}">
              <c16:uniqueId val="{00000000-58A8-4E13-80CF-D0E4C7906764}"/>
            </c:ext>
          </c:extLst>
        </c:ser>
        <c:ser>
          <c:idx val="1"/>
          <c:order val="1"/>
          <c:tx>
            <c:strRef>
              <c:f>Chart!$D$8</c:f>
              <c:strCache>
                <c:ptCount val="1"/>
                <c:pt idx="0">
                  <c:v>Inner &amp; Outer Regional</c:v>
                </c:pt>
              </c:strCache>
            </c:strRef>
          </c:tx>
          <c:spPr>
            <a:ln w="28575" cap="rnd">
              <a:solidFill>
                <a:schemeClr val="accent2"/>
              </a:solidFill>
              <a:round/>
            </a:ln>
            <a:effectLst/>
          </c:spPr>
          <c:marker>
            <c:symbol val="none"/>
          </c:marker>
          <c:cat>
            <c:strRef>
              <c:f>Chart!$B$9:$B$48</c:f>
              <c:strCache>
                <c:ptCount val="40"/>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pt idx="39">
                  <c:v>2024-25</c:v>
                </c:pt>
              </c:strCache>
            </c:strRef>
          </c:cat>
          <c:val>
            <c:numRef>
              <c:f>Chart!$D$9:$D$48</c:f>
              <c:numCache>
                <c:formatCode>#,##0</c:formatCode>
                <c:ptCount val="40"/>
                <c:pt idx="0">
                  <c:v>190261</c:v>
                </c:pt>
                <c:pt idx="1">
                  <c:v>187974</c:v>
                </c:pt>
                <c:pt idx="2">
                  <c:v>192326</c:v>
                </c:pt>
                <c:pt idx="3">
                  <c:v>198940</c:v>
                </c:pt>
                <c:pt idx="4">
                  <c:v>181338</c:v>
                </c:pt>
                <c:pt idx="5">
                  <c:v>205326</c:v>
                </c:pt>
                <c:pt idx="6">
                  <c:v>215337</c:v>
                </c:pt>
                <c:pt idx="7">
                  <c:v>228112</c:v>
                </c:pt>
                <c:pt idx="8">
                  <c:v>247855</c:v>
                </c:pt>
                <c:pt idx="9">
                  <c:v>254964</c:v>
                </c:pt>
                <c:pt idx="10">
                  <c:v>255826</c:v>
                </c:pt>
                <c:pt idx="11">
                  <c:v>252534</c:v>
                </c:pt>
                <c:pt idx="12">
                  <c:v>253715</c:v>
                </c:pt>
                <c:pt idx="13">
                  <c:v>255877</c:v>
                </c:pt>
                <c:pt idx="14">
                  <c:v>259771</c:v>
                </c:pt>
                <c:pt idx="15">
                  <c:v>262150</c:v>
                </c:pt>
                <c:pt idx="16">
                  <c:v>198965</c:v>
                </c:pt>
                <c:pt idx="17">
                  <c:v>190674</c:v>
                </c:pt>
                <c:pt idx="18">
                  <c:v>197299</c:v>
                </c:pt>
                <c:pt idx="19">
                  <c:v>223011</c:v>
                </c:pt>
                <c:pt idx="20">
                  <c:v>231565</c:v>
                </c:pt>
                <c:pt idx="21">
                  <c:v>224744</c:v>
                </c:pt>
                <c:pt idx="22">
                  <c:v>228879</c:v>
                </c:pt>
                <c:pt idx="23">
                  <c:v>223679</c:v>
                </c:pt>
                <c:pt idx="24">
                  <c:v>224710</c:v>
                </c:pt>
                <c:pt idx="25">
                  <c:v>234632</c:v>
                </c:pt>
                <c:pt idx="26">
                  <c:v>240446</c:v>
                </c:pt>
                <c:pt idx="27">
                  <c:v>255369</c:v>
                </c:pt>
                <c:pt idx="28">
                  <c:v>257178</c:v>
                </c:pt>
                <c:pt idx="29">
                  <c:v>250796</c:v>
                </c:pt>
                <c:pt idx="30">
                  <c:v>249539</c:v>
                </c:pt>
                <c:pt idx="31">
                  <c:v>249829</c:v>
                </c:pt>
                <c:pt idx="32">
                  <c:v>241524</c:v>
                </c:pt>
                <c:pt idx="33">
                  <c:v>236724</c:v>
                </c:pt>
                <c:pt idx="34">
                  <c:v>181226</c:v>
                </c:pt>
                <c:pt idx="35">
                  <c:v>123385</c:v>
                </c:pt>
                <c:pt idx="36">
                  <c:v>162086</c:v>
                </c:pt>
                <c:pt idx="37">
                  <c:v>224261</c:v>
                </c:pt>
                <c:pt idx="38">
                  <c:v>223344</c:v>
                </c:pt>
                <c:pt idx="39">
                  <c:v>213490</c:v>
                </c:pt>
              </c:numCache>
            </c:numRef>
          </c:val>
          <c:smooth val="0"/>
          <c:extLst>
            <c:ext xmlns:c16="http://schemas.microsoft.com/office/drawing/2014/chart" uri="{C3380CC4-5D6E-409C-BE32-E72D297353CC}">
              <c16:uniqueId val="{00000001-58A8-4E13-80CF-D0E4C7906764}"/>
            </c:ext>
          </c:extLst>
        </c:ser>
        <c:ser>
          <c:idx val="2"/>
          <c:order val="2"/>
          <c:tx>
            <c:strRef>
              <c:f>Chart!$E$8</c:f>
              <c:strCache>
                <c:ptCount val="1"/>
                <c:pt idx="0">
                  <c:v>Remote</c:v>
                </c:pt>
              </c:strCache>
            </c:strRef>
          </c:tx>
          <c:spPr>
            <a:ln w="28575" cap="rnd">
              <a:solidFill>
                <a:schemeClr val="accent3"/>
              </a:solidFill>
              <a:round/>
            </a:ln>
            <a:effectLst/>
          </c:spPr>
          <c:marker>
            <c:symbol val="none"/>
          </c:marker>
          <c:cat>
            <c:strRef>
              <c:f>Chart!$B$9:$B$48</c:f>
              <c:strCache>
                <c:ptCount val="40"/>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pt idx="39">
                  <c:v>2024-25</c:v>
                </c:pt>
              </c:strCache>
            </c:strRef>
          </c:cat>
          <c:val>
            <c:numRef>
              <c:f>Chart!$E$9:$E$48</c:f>
              <c:numCache>
                <c:formatCode>#,##0</c:formatCode>
                <c:ptCount val="40"/>
                <c:pt idx="0">
                  <c:v>131768</c:v>
                </c:pt>
                <c:pt idx="1">
                  <c:v>128989</c:v>
                </c:pt>
                <c:pt idx="2">
                  <c:v>122304</c:v>
                </c:pt>
                <c:pt idx="3">
                  <c:v>125143</c:v>
                </c:pt>
                <c:pt idx="4">
                  <c:v>88788</c:v>
                </c:pt>
                <c:pt idx="5">
                  <c:v>108106</c:v>
                </c:pt>
                <c:pt idx="6">
                  <c:v>126903</c:v>
                </c:pt>
                <c:pt idx="7">
                  <c:v>134682</c:v>
                </c:pt>
                <c:pt idx="8">
                  <c:v>130252</c:v>
                </c:pt>
                <c:pt idx="9">
                  <c:v>138964</c:v>
                </c:pt>
                <c:pt idx="10">
                  <c:v>143584</c:v>
                </c:pt>
                <c:pt idx="11">
                  <c:v>144364</c:v>
                </c:pt>
                <c:pt idx="12">
                  <c:v>144034</c:v>
                </c:pt>
                <c:pt idx="13">
                  <c:v>144269</c:v>
                </c:pt>
                <c:pt idx="14">
                  <c:v>131073</c:v>
                </c:pt>
                <c:pt idx="15">
                  <c:v>124481</c:v>
                </c:pt>
                <c:pt idx="16">
                  <c:v>104977</c:v>
                </c:pt>
                <c:pt idx="17">
                  <c:v>104676</c:v>
                </c:pt>
                <c:pt idx="18">
                  <c:v>103393</c:v>
                </c:pt>
                <c:pt idx="19">
                  <c:v>103368</c:v>
                </c:pt>
                <c:pt idx="20">
                  <c:v>98288</c:v>
                </c:pt>
                <c:pt idx="21">
                  <c:v>94638</c:v>
                </c:pt>
                <c:pt idx="22">
                  <c:v>96807</c:v>
                </c:pt>
                <c:pt idx="23">
                  <c:v>96501</c:v>
                </c:pt>
                <c:pt idx="24">
                  <c:v>106384</c:v>
                </c:pt>
                <c:pt idx="25">
                  <c:v>115046</c:v>
                </c:pt>
                <c:pt idx="26">
                  <c:v>121318</c:v>
                </c:pt>
                <c:pt idx="27">
                  <c:v>121978</c:v>
                </c:pt>
                <c:pt idx="28">
                  <c:v>117558</c:v>
                </c:pt>
                <c:pt idx="29">
                  <c:v>113336</c:v>
                </c:pt>
                <c:pt idx="30">
                  <c:v>115874</c:v>
                </c:pt>
                <c:pt idx="31">
                  <c:v>116421</c:v>
                </c:pt>
                <c:pt idx="32">
                  <c:v>115751</c:v>
                </c:pt>
                <c:pt idx="33">
                  <c:v>116051</c:v>
                </c:pt>
                <c:pt idx="34">
                  <c:v>92771</c:v>
                </c:pt>
                <c:pt idx="35">
                  <c:v>89359</c:v>
                </c:pt>
                <c:pt idx="36">
                  <c:v>101041</c:v>
                </c:pt>
                <c:pt idx="37">
                  <c:v>105244</c:v>
                </c:pt>
                <c:pt idx="38">
                  <c:v>112495</c:v>
                </c:pt>
                <c:pt idx="39">
                  <c:v>116767</c:v>
                </c:pt>
              </c:numCache>
            </c:numRef>
          </c:val>
          <c:smooth val="0"/>
          <c:extLst>
            <c:ext xmlns:c16="http://schemas.microsoft.com/office/drawing/2014/chart" uri="{C3380CC4-5D6E-409C-BE32-E72D297353CC}">
              <c16:uniqueId val="{00000002-58A8-4E13-80CF-D0E4C7906764}"/>
            </c:ext>
          </c:extLst>
        </c:ser>
        <c:dLbls>
          <c:showLegendKey val="0"/>
          <c:showVal val="0"/>
          <c:showCatName val="0"/>
          <c:showSerName val="0"/>
          <c:showPercent val="0"/>
          <c:showBubbleSize val="0"/>
        </c:dLbls>
        <c:smooth val="0"/>
        <c:axId val="985570432"/>
        <c:axId val="985573056"/>
      </c:lineChart>
      <c:catAx>
        <c:axId val="98557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5573056"/>
        <c:crosses val="autoZero"/>
        <c:auto val="0"/>
        <c:lblAlgn val="ctr"/>
        <c:lblOffset val="100"/>
        <c:tickLblSkip val="1"/>
        <c:noMultiLvlLbl val="0"/>
      </c:catAx>
      <c:valAx>
        <c:axId val="985573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557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Domestic</a:t>
            </a:r>
            <a:r>
              <a:rPr lang="en-AU" baseline="0"/>
              <a:t> (left axis) and Regional share (right axis)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Chart!$G$8</c:f>
              <c:strCache>
                <c:ptCount val="1"/>
                <c:pt idx="0">
                  <c:v>Domestic Total</c:v>
                </c:pt>
              </c:strCache>
            </c:strRef>
          </c:tx>
          <c:spPr>
            <a:ln w="28575" cap="rnd">
              <a:solidFill>
                <a:schemeClr val="accent5"/>
              </a:solidFill>
              <a:round/>
            </a:ln>
            <a:effectLst/>
          </c:spPr>
          <c:marker>
            <c:symbol val="none"/>
          </c:marker>
          <c:cat>
            <c:strRef>
              <c:f>Chart!$B$9:$B$48</c:f>
              <c:strCache>
                <c:ptCount val="40"/>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pt idx="39">
                  <c:v>2024-25</c:v>
                </c:pt>
              </c:strCache>
            </c:strRef>
          </c:cat>
          <c:val>
            <c:numRef>
              <c:f>Chart!$G$9:$G$48</c:f>
              <c:numCache>
                <c:formatCode>#,##0</c:formatCode>
                <c:ptCount val="40"/>
                <c:pt idx="0">
                  <c:v>420277</c:v>
                </c:pt>
                <c:pt idx="1">
                  <c:v>421238</c:v>
                </c:pt>
                <c:pt idx="2">
                  <c:v>430309</c:v>
                </c:pt>
                <c:pt idx="3">
                  <c:v>446457</c:v>
                </c:pt>
                <c:pt idx="4">
                  <c:v>362217</c:v>
                </c:pt>
                <c:pt idx="5">
                  <c:v>441294</c:v>
                </c:pt>
                <c:pt idx="6">
                  <c:v>488996</c:v>
                </c:pt>
                <c:pt idx="7">
                  <c:v>521936</c:v>
                </c:pt>
                <c:pt idx="8">
                  <c:v>543006</c:v>
                </c:pt>
                <c:pt idx="9">
                  <c:v>572009</c:v>
                </c:pt>
                <c:pt idx="10">
                  <c:v>589448</c:v>
                </c:pt>
                <c:pt idx="11">
                  <c:v>592413</c:v>
                </c:pt>
                <c:pt idx="12">
                  <c:v>589187</c:v>
                </c:pt>
                <c:pt idx="13">
                  <c:v>596250</c:v>
                </c:pt>
                <c:pt idx="14">
                  <c:v>595521</c:v>
                </c:pt>
                <c:pt idx="15">
                  <c:v>625844</c:v>
                </c:pt>
                <c:pt idx="16">
                  <c:v>493708</c:v>
                </c:pt>
                <c:pt idx="17">
                  <c:v>484844</c:v>
                </c:pt>
                <c:pt idx="18">
                  <c:v>495708</c:v>
                </c:pt>
                <c:pt idx="19">
                  <c:v>532381</c:v>
                </c:pt>
                <c:pt idx="20">
                  <c:v>533404</c:v>
                </c:pt>
                <c:pt idx="21">
                  <c:v>528853</c:v>
                </c:pt>
                <c:pt idx="22">
                  <c:v>549509</c:v>
                </c:pt>
                <c:pt idx="23">
                  <c:v>551850</c:v>
                </c:pt>
                <c:pt idx="24">
                  <c:v>564558</c:v>
                </c:pt>
                <c:pt idx="25">
                  <c:v>593123</c:v>
                </c:pt>
                <c:pt idx="26">
                  <c:v>601079</c:v>
                </c:pt>
                <c:pt idx="27">
                  <c:v>629694</c:v>
                </c:pt>
                <c:pt idx="28">
                  <c:v>629457</c:v>
                </c:pt>
                <c:pt idx="29">
                  <c:v>622277</c:v>
                </c:pt>
                <c:pt idx="30">
                  <c:v>628557</c:v>
                </c:pt>
                <c:pt idx="31">
                  <c:v>627699</c:v>
                </c:pt>
                <c:pt idx="32">
                  <c:v>620419</c:v>
                </c:pt>
                <c:pt idx="33">
                  <c:v>616183</c:v>
                </c:pt>
                <c:pt idx="34">
                  <c:v>470756</c:v>
                </c:pt>
                <c:pt idx="35">
                  <c:v>300564</c:v>
                </c:pt>
                <c:pt idx="36">
                  <c:v>392288</c:v>
                </c:pt>
                <c:pt idx="37">
                  <c:v>570349</c:v>
                </c:pt>
                <c:pt idx="38">
                  <c:v>593070</c:v>
                </c:pt>
                <c:pt idx="39">
                  <c:v>578688</c:v>
                </c:pt>
              </c:numCache>
            </c:numRef>
          </c:val>
          <c:smooth val="0"/>
          <c:extLst>
            <c:ext xmlns:c16="http://schemas.microsoft.com/office/drawing/2014/chart" uri="{C3380CC4-5D6E-409C-BE32-E72D297353CC}">
              <c16:uniqueId val="{00000004-7CA9-4F03-8C7B-B945A1103A53}"/>
            </c:ext>
          </c:extLst>
        </c:ser>
        <c:dLbls>
          <c:showLegendKey val="0"/>
          <c:showVal val="0"/>
          <c:showCatName val="0"/>
          <c:showSerName val="0"/>
          <c:showPercent val="0"/>
          <c:showBubbleSize val="0"/>
        </c:dLbls>
        <c:marker val="1"/>
        <c:smooth val="0"/>
        <c:axId val="896471480"/>
        <c:axId val="896467544"/>
      </c:lineChart>
      <c:lineChart>
        <c:grouping val="standard"/>
        <c:varyColors val="0"/>
        <c:ser>
          <c:idx val="5"/>
          <c:order val="1"/>
          <c:tx>
            <c:strRef>
              <c:f>Chart!$H$8</c:f>
              <c:strCache>
                <c:ptCount val="1"/>
                <c:pt idx="0">
                  <c:v>Regional Share</c:v>
                </c:pt>
              </c:strCache>
            </c:strRef>
          </c:tx>
          <c:spPr>
            <a:ln w="28575" cap="rnd">
              <a:solidFill>
                <a:schemeClr val="accent2">
                  <a:lumMod val="60000"/>
                  <a:lumOff val="40000"/>
                </a:schemeClr>
              </a:solidFill>
              <a:round/>
            </a:ln>
            <a:effectLst/>
          </c:spPr>
          <c:marker>
            <c:symbol val="none"/>
          </c:marker>
          <c:cat>
            <c:strRef>
              <c:f>Chart!$B$9:$B$44</c:f>
              <c:strCache>
                <c:ptCount val="36"/>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strCache>
            </c:strRef>
          </c:cat>
          <c:val>
            <c:numRef>
              <c:f>Chart!$H$9:$H$48</c:f>
              <c:numCache>
                <c:formatCode>0%</c:formatCode>
                <c:ptCount val="40"/>
                <c:pt idx="0">
                  <c:v>0.76623036711502179</c:v>
                </c:pt>
                <c:pt idx="1">
                  <c:v>0.75245585630925982</c:v>
                </c:pt>
                <c:pt idx="2">
                  <c:v>0.73117225063849467</c:v>
                </c:pt>
                <c:pt idx="3">
                  <c:v>0.72589969470744098</c:v>
                </c:pt>
                <c:pt idx="4">
                  <c:v>0.74575737748366311</c:v>
                </c:pt>
                <c:pt idx="5">
                  <c:v>0.71025665429396279</c:v>
                </c:pt>
                <c:pt idx="6">
                  <c:v>0.69988302562802152</c:v>
                </c:pt>
                <c:pt idx="7">
                  <c:v>0.69509288495141164</c:v>
                </c:pt>
                <c:pt idx="8">
                  <c:v>0.69632195592682222</c:v>
                </c:pt>
                <c:pt idx="9">
                  <c:v>0.68867447889805933</c:v>
                </c:pt>
                <c:pt idx="10">
                  <c:v>0.67760005971688764</c:v>
                </c:pt>
                <c:pt idx="11">
                  <c:v>0.66996841730346901</c:v>
                </c:pt>
                <c:pt idx="12">
                  <c:v>0.67508108631045827</c:v>
                </c:pt>
                <c:pt idx="13">
                  <c:v>0.67110440251572323</c:v>
                </c:pt>
                <c:pt idx="14">
                  <c:v>0.65630599088865049</c:v>
                </c:pt>
                <c:pt idx="15">
                  <c:v>0.61777535615904278</c:v>
                </c:pt>
                <c:pt idx="16">
                  <c:v>0.61563110178486069</c:v>
                </c:pt>
                <c:pt idx="17">
                  <c:v>0.60916500977634047</c:v>
                </c:pt>
                <c:pt idx="18">
                  <c:v>0.60659097694610542</c:v>
                </c:pt>
                <c:pt idx="19">
                  <c:v>0.61305531189129592</c:v>
                </c:pt>
                <c:pt idx="20">
                  <c:v>0.61839243800196475</c:v>
                </c:pt>
                <c:pt idx="21">
                  <c:v>0.60391450932489743</c:v>
                </c:pt>
                <c:pt idx="22">
                  <c:v>0.59268547011968864</c:v>
                </c:pt>
                <c:pt idx="23">
                  <c:v>0.58019389326809823</c:v>
                </c:pt>
                <c:pt idx="24">
                  <c:v>0.58646587241700587</c:v>
                </c:pt>
                <c:pt idx="25">
                  <c:v>0.58955393737892481</c:v>
                </c:pt>
                <c:pt idx="26">
                  <c:v>0.60185765930934199</c:v>
                </c:pt>
                <c:pt idx="27">
                  <c:v>0.59925455856336574</c:v>
                </c:pt>
                <c:pt idx="28">
                  <c:v>0.59533216724891458</c:v>
                </c:pt>
                <c:pt idx="29">
                  <c:v>0.58516062782330058</c:v>
                </c:pt>
                <c:pt idx="30">
                  <c:v>0.58135220831205447</c:v>
                </c:pt>
                <c:pt idx="31">
                  <c:v>0.58348029867818807</c:v>
                </c:pt>
                <c:pt idx="32">
                  <c:v>0.57586082953616835</c:v>
                </c:pt>
                <c:pt idx="33">
                  <c:v>0.5725166062679431</c:v>
                </c:pt>
                <c:pt idx="34">
                  <c:v>0.58203612911996871</c:v>
                </c:pt>
                <c:pt idx="35">
                  <c:v>0.70781597263810703</c:v>
                </c:pt>
                <c:pt idx="36">
                  <c:v>0.67074955135002856</c:v>
                </c:pt>
                <c:pt idx="37">
                  <c:v>0.5777252173669104</c:v>
                </c:pt>
                <c:pt idx="38">
                  <c:v>0.56627210953175844</c:v>
                </c:pt>
                <c:pt idx="39">
                  <c:v>0.57069958250387087</c:v>
                </c:pt>
              </c:numCache>
            </c:numRef>
          </c:val>
          <c:smooth val="0"/>
          <c:extLst>
            <c:ext xmlns:c16="http://schemas.microsoft.com/office/drawing/2014/chart" uri="{C3380CC4-5D6E-409C-BE32-E72D297353CC}">
              <c16:uniqueId val="{00000005-7CA9-4F03-8C7B-B945A1103A53}"/>
            </c:ext>
          </c:extLst>
        </c:ser>
        <c:dLbls>
          <c:showLegendKey val="0"/>
          <c:showVal val="0"/>
          <c:showCatName val="0"/>
          <c:showSerName val="0"/>
          <c:showPercent val="0"/>
          <c:showBubbleSize val="0"/>
        </c:dLbls>
        <c:marker val="1"/>
        <c:smooth val="0"/>
        <c:axId val="1198934632"/>
        <c:axId val="1198933976"/>
      </c:lineChart>
      <c:catAx>
        <c:axId val="896471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544"/>
        <c:crosses val="autoZero"/>
        <c:auto val="0"/>
        <c:lblAlgn val="ctr"/>
        <c:lblOffset val="100"/>
        <c:tickLblSkip val="1"/>
        <c:noMultiLvlLbl val="0"/>
      </c:catAx>
      <c:valAx>
        <c:axId val="896467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71480"/>
        <c:crosses val="autoZero"/>
        <c:crossBetween val="between"/>
      </c:valAx>
      <c:valAx>
        <c:axId val="11989339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934632"/>
        <c:crosses val="max"/>
        <c:crossBetween val="between"/>
      </c:valAx>
      <c:catAx>
        <c:axId val="1198934632"/>
        <c:scaling>
          <c:orientation val="minMax"/>
        </c:scaling>
        <c:delete val="1"/>
        <c:axPos val="b"/>
        <c:numFmt formatCode="General" sourceLinked="1"/>
        <c:majorTickMark val="out"/>
        <c:minorTickMark val="none"/>
        <c:tickLblPos val="nextTo"/>
        <c:crossAx val="11989339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28575</xdr:colOff>
      <xdr:row>6</xdr:row>
      <xdr:rowOff>19049</xdr:rowOff>
    </xdr:from>
    <xdr:to>
      <xdr:col>17</xdr:col>
      <xdr:colOff>590549</xdr:colOff>
      <xdr:row>26</xdr:row>
      <xdr:rowOff>161924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28</xdr:row>
      <xdr:rowOff>9525</xdr:rowOff>
    </xdr:from>
    <xdr:to>
      <xdr:col>17</xdr:col>
      <xdr:colOff>581024</xdr:colOff>
      <xdr:row>48</xdr:row>
      <xdr:rowOff>180975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2:P448"/>
  <sheetViews>
    <sheetView workbookViewId="0">
      <pane ySplit="8" topLeftCell="A9" activePane="bottomLeft" state="frozen"/>
      <selection activeCell="B1" sqref="B1"/>
      <selection pane="bottomLeft" activeCell="B1" sqref="B1"/>
    </sheetView>
  </sheetViews>
  <sheetFormatPr defaultRowHeight="14.5" x14ac:dyDescent="0.35"/>
  <cols>
    <col min="1" max="1" width="0.54296875" customWidth="1"/>
    <col min="2" max="2" width="23.90625" customWidth="1"/>
    <col min="3" max="3" width="13.81640625" customWidth="1"/>
    <col min="4" max="5" width="11.08984375" style="1" bestFit="1" customWidth="1"/>
    <col min="6" max="6" width="10.08984375" style="1" bestFit="1" customWidth="1"/>
    <col min="7" max="8" width="11.08984375" style="1" bestFit="1" customWidth="1"/>
  </cols>
  <sheetData>
    <row r="2" spans="1:10" ht="18.5" x14ac:dyDescent="0.35">
      <c r="B2" s="33" t="s">
        <v>696</v>
      </c>
    </row>
    <row r="3" spans="1:10" x14ac:dyDescent="0.35">
      <c r="B3" s="2" t="s">
        <v>200</v>
      </c>
    </row>
    <row r="4" spans="1:10" x14ac:dyDescent="0.35">
      <c r="B4" s="2" t="s">
        <v>201</v>
      </c>
    </row>
    <row r="8" spans="1:10" ht="16" customHeight="1" x14ac:dyDescent="0.35">
      <c r="A8" s="4" t="s">
        <v>82</v>
      </c>
      <c r="B8" s="4" t="s">
        <v>0</v>
      </c>
      <c r="C8" s="4" t="s">
        <v>119</v>
      </c>
      <c r="D8" s="5" t="s">
        <v>158</v>
      </c>
      <c r="E8" s="5" t="s">
        <v>159</v>
      </c>
      <c r="F8" s="5" t="s">
        <v>157</v>
      </c>
      <c r="G8" s="5" t="s">
        <v>129</v>
      </c>
      <c r="H8" s="5" t="s">
        <v>130</v>
      </c>
      <c r="I8" s="5" t="s">
        <v>144</v>
      </c>
      <c r="J8" s="5" t="s">
        <v>143</v>
      </c>
    </row>
    <row r="9" spans="1:10" x14ac:dyDescent="0.35">
      <c r="A9" t="s">
        <v>203</v>
      </c>
      <c r="B9" t="s">
        <v>128</v>
      </c>
      <c r="C9" t="s">
        <v>83</v>
      </c>
      <c r="D9" s="1">
        <v>98222</v>
      </c>
      <c r="E9" s="1">
        <v>190261</v>
      </c>
      <c r="F9" s="1">
        <v>131768</v>
      </c>
      <c r="G9" s="1">
        <v>322029</v>
      </c>
      <c r="H9" s="1">
        <v>420277</v>
      </c>
      <c r="I9" t="s">
        <v>188</v>
      </c>
      <c r="J9">
        <v>1986</v>
      </c>
    </row>
    <row r="10" spans="1:10" x14ac:dyDescent="0.35">
      <c r="A10" t="s">
        <v>204</v>
      </c>
      <c r="B10" t="s">
        <v>128</v>
      </c>
      <c r="C10" t="s">
        <v>84</v>
      </c>
      <c r="D10" s="1">
        <v>104225</v>
      </c>
      <c r="E10" s="1">
        <v>187974</v>
      </c>
      <c r="F10" s="1">
        <v>128989</v>
      </c>
      <c r="G10" s="1">
        <v>316963</v>
      </c>
      <c r="H10" s="1">
        <v>421238</v>
      </c>
      <c r="I10" t="s">
        <v>205</v>
      </c>
      <c r="J10">
        <v>1987</v>
      </c>
    </row>
    <row r="11" spans="1:10" x14ac:dyDescent="0.35">
      <c r="A11" t="s">
        <v>206</v>
      </c>
      <c r="B11" t="s">
        <v>128</v>
      </c>
      <c r="C11" t="s">
        <v>85</v>
      </c>
      <c r="D11" s="1">
        <v>115599</v>
      </c>
      <c r="E11" s="1">
        <v>192326</v>
      </c>
      <c r="F11" s="1">
        <v>122304</v>
      </c>
      <c r="G11" s="1">
        <v>314630</v>
      </c>
      <c r="H11" s="1">
        <v>430309</v>
      </c>
      <c r="I11" t="s">
        <v>207</v>
      </c>
      <c r="J11">
        <v>1988</v>
      </c>
    </row>
    <row r="12" spans="1:10" x14ac:dyDescent="0.35">
      <c r="A12" t="s">
        <v>208</v>
      </c>
      <c r="B12" t="s">
        <v>128</v>
      </c>
      <c r="C12" t="s">
        <v>86</v>
      </c>
      <c r="D12" s="1">
        <v>120845</v>
      </c>
      <c r="E12" s="1">
        <v>198940</v>
      </c>
      <c r="F12" s="1">
        <v>125143</v>
      </c>
      <c r="G12" s="1">
        <v>324083</v>
      </c>
      <c r="H12" s="1">
        <v>446457</v>
      </c>
      <c r="I12" t="s">
        <v>209</v>
      </c>
      <c r="J12">
        <v>1989</v>
      </c>
    </row>
    <row r="13" spans="1:10" x14ac:dyDescent="0.35">
      <c r="A13" t="s">
        <v>210</v>
      </c>
      <c r="B13" t="s">
        <v>128</v>
      </c>
      <c r="C13" t="s">
        <v>87</v>
      </c>
      <c r="D13" s="1">
        <v>89752</v>
      </c>
      <c r="E13" s="1">
        <v>181338</v>
      </c>
      <c r="F13" s="1">
        <v>88788</v>
      </c>
      <c r="G13" s="1">
        <v>270126</v>
      </c>
      <c r="H13" s="1">
        <v>362217</v>
      </c>
      <c r="I13" t="s">
        <v>211</v>
      </c>
      <c r="J13">
        <v>1990</v>
      </c>
    </row>
    <row r="14" spans="1:10" x14ac:dyDescent="0.35">
      <c r="A14" t="s">
        <v>212</v>
      </c>
      <c r="B14" t="s">
        <v>128</v>
      </c>
      <c r="C14" t="s">
        <v>89</v>
      </c>
      <c r="D14" s="1">
        <v>125320</v>
      </c>
      <c r="E14" s="1">
        <v>205326</v>
      </c>
      <c r="F14" s="1">
        <v>108106</v>
      </c>
      <c r="G14" s="1">
        <v>313432</v>
      </c>
      <c r="H14" s="1">
        <v>441294</v>
      </c>
      <c r="I14" t="s">
        <v>213</v>
      </c>
      <c r="J14">
        <v>1991</v>
      </c>
    </row>
    <row r="15" spans="1:10" x14ac:dyDescent="0.35">
      <c r="A15" t="s">
        <v>214</v>
      </c>
      <c r="B15" t="s">
        <v>128</v>
      </c>
      <c r="C15" t="s">
        <v>97</v>
      </c>
      <c r="D15" s="1">
        <v>145056</v>
      </c>
      <c r="E15" s="1">
        <v>215337</v>
      </c>
      <c r="F15" s="1">
        <v>126903</v>
      </c>
      <c r="G15" s="1">
        <v>342240</v>
      </c>
      <c r="H15" s="1">
        <v>488996</v>
      </c>
      <c r="I15" t="s">
        <v>215</v>
      </c>
      <c r="J15">
        <v>1992</v>
      </c>
    </row>
    <row r="16" spans="1:10" x14ac:dyDescent="0.35">
      <c r="A16" t="s">
        <v>216</v>
      </c>
      <c r="B16" t="s">
        <v>128</v>
      </c>
      <c r="C16" t="s">
        <v>98</v>
      </c>
      <c r="D16" s="1">
        <v>157387</v>
      </c>
      <c r="E16" s="1">
        <v>228112</v>
      </c>
      <c r="F16" s="1">
        <v>134682</v>
      </c>
      <c r="G16" s="1">
        <v>362794</v>
      </c>
      <c r="H16" s="1">
        <v>521936</v>
      </c>
      <c r="I16" t="s">
        <v>217</v>
      </c>
      <c r="J16">
        <v>1993</v>
      </c>
    </row>
    <row r="17" spans="1:10" x14ac:dyDescent="0.35">
      <c r="A17" t="s">
        <v>218</v>
      </c>
      <c r="B17" t="s">
        <v>128</v>
      </c>
      <c r="C17" t="s">
        <v>100</v>
      </c>
      <c r="D17" s="1">
        <v>163742</v>
      </c>
      <c r="E17" s="1">
        <v>247855</v>
      </c>
      <c r="F17" s="1">
        <v>130252</v>
      </c>
      <c r="G17" s="1">
        <v>378107</v>
      </c>
      <c r="H17" s="1">
        <v>543006</v>
      </c>
      <c r="I17" t="s">
        <v>219</v>
      </c>
      <c r="J17">
        <v>1994</v>
      </c>
    </row>
    <row r="18" spans="1:10" x14ac:dyDescent="0.35">
      <c r="A18" t="s">
        <v>220</v>
      </c>
      <c r="B18" t="s">
        <v>128</v>
      </c>
      <c r="C18" t="s">
        <v>101</v>
      </c>
      <c r="D18" s="1">
        <v>178078</v>
      </c>
      <c r="E18" s="1">
        <v>254964</v>
      </c>
      <c r="F18" s="1">
        <v>138964</v>
      </c>
      <c r="G18" s="1">
        <v>393928</v>
      </c>
      <c r="H18" s="1">
        <v>572009</v>
      </c>
      <c r="I18" t="s">
        <v>221</v>
      </c>
      <c r="J18">
        <v>1995</v>
      </c>
    </row>
    <row r="19" spans="1:10" x14ac:dyDescent="0.35">
      <c r="A19" t="s">
        <v>222</v>
      </c>
      <c r="B19" t="s">
        <v>128</v>
      </c>
      <c r="C19" t="s">
        <v>102</v>
      </c>
      <c r="D19" s="1">
        <v>190038</v>
      </c>
      <c r="E19" s="1">
        <v>255826</v>
      </c>
      <c r="F19" s="1">
        <v>143584</v>
      </c>
      <c r="G19" s="1">
        <v>399410</v>
      </c>
      <c r="H19" s="1">
        <v>589448</v>
      </c>
      <c r="I19" t="s">
        <v>223</v>
      </c>
      <c r="J19">
        <v>1996</v>
      </c>
    </row>
    <row r="20" spans="1:10" x14ac:dyDescent="0.35">
      <c r="A20" t="s">
        <v>224</v>
      </c>
      <c r="B20" t="s">
        <v>128</v>
      </c>
      <c r="C20" t="s">
        <v>103</v>
      </c>
      <c r="D20" s="1">
        <v>195515</v>
      </c>
      <c r="E20" s="1">
        <v>252534</v>
      </c>
      <c r="F20" s="1">
        <v>144364</v>
      </c>
      <c r="G20" s="1">
        <v>396898</v>
      </c>
      <c r="H20" s="1">
        <v>592413</v>
      </c>
      <c r="I20" t="s">
        <v>225</v>
      </c>
      <c r="J20">
        <v>1997</v>
      </c>
    </row>
    <row r="21" spans="1:10" x14ac:dyDescent="0.35">
      <c r="A21" t="s">
        <v>226</v>
      </c>
      <c r="B21" t="s">
        <v>128</v>
      </c>
      <c r="C21" t="s">
        <v>104</v>
      </c>
      <c r="D21" s="1">
        <v>191438</v>
      </c>
      <c r="E21" s="1">
        <v>253715</v>
      </c>
      <c r="F21" s="1">
        <v>144034</v>
      </c>
      <c r="G21" s="1">
        <v>397749</v>
      </c>
      <c r="H21" s="1">
        <v>589187</v>
      </c>
      <c r="I21" t="s">
        <v>227</v>
      </c>
      <c r="J21">
        <v>1998</v>
      </c>
    </row>
    <row r="22" spans="1:10" x14ac:dyDescent="0.35">
      <c r="A22" t="s">
        <v>228</v>
      </c>
      <c r="B22" t="s">
        <v>128</v>
      </c>
      <c r="C22" t="s">
        <v>105</v>
      </c>
      <c r="D22" s="1">
        <v>196104</v>
      </c>
      <c r="E22" s="1">
        <v>255877</v>
      </c>
      <c r="F22" s="1">
        <v>144269</v>
      </c>
      <c r="G22" s="1">
        <v>400146</v>
      </c>
      <c r="H22" s="1">
        <v>596250</v>
      </c>
      <c r="I22" t="s">
        <v>187</v>
      </c>
      <c r="J22">
        <v>1999</v>
      </c>
    </row>
    <row r="23" spans="1:10" x14ac:dyDescent="0.35">
      <c r="A23" t="s">
        <v>229</v>
      </c>
      <c r="B23" t="s">
        <v>128</v>
      </c>
      <c r="C23" t="s">
        <v>106</v>
      </c>
      <c r="D23" s="1">
        <v>204677</v>
      </c>
      <c r="E23" s="1">
        <v>259771</v>
      </c>
      <c r="F23" s="1">
        <v>131073</v>
      </c>
      <c r="G23" s="1">
        <v>390844</v>
      </c>
      <c r="H23" s="1">
        <v>595521</v>
      </c>
      <c r="I23" t="s">
        <v>230</v>
      </c>
      <c r="J23">
        <v>2000</v>
      </c>
    </row>
    <row r="24" spans="1:10" x14ac:dyDescent="0.35">
      <c r="A24" t="s">
        <v>231</v>
      </c>
      <c r="B24" t="s">
        <v>128</v>
      </c>
      <c r="C24" t="s">
        <v>107</v>
      </c>
      <c r="D24" s="1">
        <v>239213</v>
      </c>
      <c r="E24" s="1">
        <v>262150</v>
      </c>
      <c r="F24" s="1">
        <v>124481</v>
      </c>
      <c r="G24" s="1">
        <v>386631</v>
      </c>
      <c r="H24" s="1">
        <v>625844</v>
      </c>
      <c r="I24" t="s">
        <v>232</v>
      </c>
      <c r="J24">
        <v>2001</v>
      </c>
    </row>
    <row r="25" spans="1:10" x14ac:dyDescent="0.35">
      <c r="A25" t="s">
        <v>233</v>
      </c>
      <c r="B25" t="s">
        <v>128</v>
      </c>
      <c r="C25" t="s">
        <v>108</v>
      </c>
      <c r="D25" s="1">
        <v>189766</v>
      </c>
      <c r="E25" s="1">
        <v>198965</v>
      </c>
      <c r="F25" s="1">
        <v>104977</v>
      </c>
      <c r="G25" s="1">
        <v>303942</v>
      </c>
      <c r="H25" s="1">
        <v>493708</v>
      </c>
      <c r="I25" t="s">
        <v>234</v>
      </c>
      <c r="J25">
        <v>2002</v>
      </c>
    </row>
    <row r="26" spans="1:10" x14ac:dyDescent="0.35">
      <c r="A26" t="s">
        <v>235</v>
      </c>
      <c r="B26" t="s">
        <v>128</v>
      </c>
      <c r="C26" t="s">
        <v>115</v>
      </c>
      <c r="D26" s="1">
        <v>189494</v>
      </c>
      <c r="E26" s="1">
        <v>190674</v>
      </c>
      <c r="F26" s="1">
        <v>104676</v>
      </c>
      <c r="G26" s="1">
        <v>295350</v>
      </c>
      <c r="H26" s="1">
        <v>484844</v>
      </c>
      <c r="I26" t="s">
        <v>236</v>
      </c>
      <c r="J26">
        <v>2003</v>
      </c>
    </row>
    <row r="27" spans="1:10" x14ac:dyDescent="0.35">
      <c r="A27" t="s">
        <v>237</v>
      </c>
      <c r="B27" t="s">
        <v>128</v>
      </c>
      <c r="C27" t="s">
        <v>88</v>
      </c>
      <c r="D27" s="1">
        <v>195016</v>
      </c>
      <c r="E27" s="1">
        <v>197299</v>
      </c>
      <c r="F27" s="1">
        <v>103393</v>
      </c>
      <c r="G27" s="1">
        <v>300692</v>
      </c>
      <c r="H27" s="1">
        <v>495708</v>
      </c>
      <c r="I27" t="s">
        <v>238</v>
      </c>
      <c r="J27">
        <v>2004</v>
      </c>
    </row>
    <row r="28" spans="1:10" x14ac:dyDescent="0.35">
      <c r="A28" t="s">
        <v>239</v>
      </c>
      <c r="B28" t="s">
        <v>128</v>
      </c>
      <c r="C28" t="s">
        <v>116</v>
      </c>
      <c r="D28" s="1">
        <v>206002</v>
      </c>
      <c r="E28" s="1">
        <v>223011</v>
      </c>
      <c r="F28" s="1">
        <v>103368</v>
      </c>
      <c r="G28" s="1">
        <v>326379</v>
      </c>
      <c r="H28" s="1">
        <v>532381</v>
      </c>
      <c r="I28" t="s">
        <v>240</v>
      </c>
      <c r="J28">
        <v>2005</v>
      </c>
    </row>
    <row r="29" spans="1:10" x14ac:dyDescent="0.35">
      <c r="A29" t="s">
        <v>241</v>
      </c>
      <c r="B29" t="s">
        <v>128</v>
      </c>
      <c r="C29" t="s">
        <v>117</v>
      </c>
      <c r="D29" s="1">
        <v>203551</v>
      </c>
      <c r="E29" s="1">
        <v>231565</v>
      </c>
      <c r="F29" s="1">
        <v>98288</v>
      </c>
      <c r="G29" s="1">
        <v>329853</v>
      </c>
      <c r="H29" s="1">
        <v>533404</v>
      </c>
      <c r="I29" t="s">
        <v>242</v>
      </c>
      <c r="J29">
        <v>2006</v>
      </c>
    </row>
    <row r="30" spans="1:10" x14ac:dyDescent="0.35">
      <c r="A30" t="s">
        <v>243</v>
      </c>
      <c r="B30" t="s">
        <v>128</v>
      </c>
      <c r="C30" t="s">
        <v>118</v>
      </c>
      <c r="D30" s="1">
        <v>209471</v>
      </c>
      <c r="E30" s="1">
        <v>224744</v>
      </c>
      <c r="F30" s="1">
        <v>94638</v>
      </c>
      <c r="G30" s="1">
        <v>319382</v>
      </c>
      <c r="H30" s="1">
        <v>528853</v>
      </c>
      <c r="I30" t="s">
        <v>244</v>
      </c>
      <c r="J30">
        <v>2007</v>
      </c>
    </row>
    <row r="31" spans="1:10" x14ac:dyDescent="0.35">
      <c r="A31" t="s">
        <v>245</v>
      </c>
      <c r="B31" t="s">
        <v>128</v>
      </c>
      <c r="C31" t="s">
        <v>109</v>
      </c>
      <c r="D31" s="1">
        <v>223823</v>
      </c>
      <c r="E31" s="1">
        <v>228879</v>
      </c>
      <c r="F31" s="1">
        <v>96807</v>
      </c>
      <c r="G31" s="1">
        <v>325686</v>
      </c>
      <c r="H31" s="1">
        <v>549509</v>
      </c>
      <c r="I31" t="s">
        <v>246</v>
      </c>
      <c r="J31">
        <v>2008</v>
      </c>
    </row>
    <row r="32" spans="1:10" x14ac:dyDescent="0.35">
      <c r="A32" t="s">
        <v>247</v>
      </c>
      <c r="B32" t="s">
        <v>128</v>
      </c>
      <c r="C32" t="s">
        <v>110</v>
      </c>
      <c r="D32" s="1">
        <v>231670</v>
      </c>
      <c r="E32" s="1">
        <v>223679</v>
      </c>
      <c r="F32" s="1">
        <v>96501</v>
      </c>
      <c r="G32" s="1">
        <v>320180</v>
      </c>
      <c r="H32" s="1">
        <v>551850</v>
      </c>
      <c r="I32" t="s">
        <v>186</v>
      </c>
      <c r="J32">
        <v>2009</v>
      </c>
    </row>
    <row r="33" spans="1:10" x14ac:dyDescent="0.35">
      <c r="A33" t="s">
        <v>248</v>
      </c>
      <c r="B33" t="s">
        <v>128</v>
      </c>
      <c r="C33" t="s">
        <v>99</v>
      </c>
      <c r="D33" s="1">
        <v>233464</v>
      </c>
      <c r="E33" s="1">
        <v>224710</v>
      </c>
      <c r="F33" s="1">
        <v>106384</v>
      </c>
      <c r="G33" s="1">
        <v>331094</v>
      </c>
      <c r="H33" s="1">
        <v>564558</v>
      </c>
      <c r="I33" t="s">
        <v>249</v>
      </c>
      <c r="J33">
        <v>2010</v>
      </c>
    </row>
    <row r="34" spans="1:10" x14ac:dyDescent="0.35">
      <c r="A34" t="s">
        <v>250</v>
      </c>
      <c r="B34" t="s">
        <v>128</v>
      </c>
      <c r="C34" t="s">
        <v>90</v>
      </c>
      <c r="D34" s="1">
        <v>243445</v>
      </c>
      <c r="E34" s="1">
        <v>234632</v>
      </c>
      <c r="F34" s="1">
        <v>115046</v>
      </c>
      <c r="G34" s="1">
        <v>349678</v>
      </c>
      <c r="H34" s="1">
        <v>593123</v>
      </c>
      <c r="I34" t="s">
        <v>251</v>
      </c>
      <c r="J34">
        <v>2011</v>
      </c>
    </row>
    <row r="35" spans="1:10" x14ac:dyDescent="0.35">
      <c r="A35" t="s">
        <v>252</v>
      </c>
      <c r="B35" t="s">
        <v>128</v>
      </c>
      <c r="C35" t="s">
        <v>91</v>
      </c>
      <c r="D35" s="1">
        <v>239315</v>
      </c>
      <c r="E35" s="1">
        <v>240446</v>
      </c>
      <c r="F35" s="1">
        <v>121318</v>
      </c>
      <c r="G35" s="1">
        <v>361764</v>
      </c>
      <c r="H35" s="1">
        <v>601079</v>
      </c>
      <c r="I35" t="s">
        <v>253</v>
      </c>
      <c r="J35">
        <v>2012</v>
      </c>
    </row>
    <row r="36" spans="1:10" x14ac:dyDescent="0.35">
      <c r="A36" t="s">
        <v>254</v>
      </c>
      <c r="B36" t="s">
        <v>128</v>
      </c>
      <c r="C36" t="s">
        <v>111</v>
      </c>
      <c r="D36" s="1">
        <v>252347</v>
      </c>
      <c r="E36" s="1">
        <v>255369</v>
      </c>
      <c r="F36" s="1">
        <v>121978</v>
      </c>
      <c r="G36" s="1">
        <v>377347</v>
      </c>
      <c r="H36" s="1">
        <v>629694</v>
      </c>
      <c r="I36" t="s">
        <v>255</v>
      </c>
      <c r="J36">
        <v>2013</v>
      </c>
    </row>
    <row r="37" spans="1:10" x14ac:dyDescent="0.35">
      <c r="A37" t="s">
        <v>256</v>
      </c>
      <c r="B37" t="s">
        <v>128</v>
      </c>
      <c r="C37" t="s">
        <v>112</v>
      </c>
      <c r="D37" s="1">
        <v>254721</v>
      </c>
      <c r="E37" s="1">
        <v>257178</v>
      </c>
      <c r="F37" s="1">
        <v>117558</v>
      </c>
      <c r="G37" s="1">
        <v>374736</v>
      </c>
      <c r="H37" s="1">
        <v>629457</v>
      </c>
      <c r="I37" t="s">
        <v>185</v>
      </c>
      <c r="J37">
        <v>2014</v>
      </c>
    </row>
    <row r="38" spans="1:10" x14ac:dyDescent="0.35">
      <c r="A38" t="s">
        <v>257</v>
      </c>
      <c r="B38" t="s">
        <v>128</v>
      </c>
      <c r="C38" t="s">
        <v>92</v>
      </c>
      <c r="D38" s="1">
        <v>258145</v>
      </c>
      <c r="E38" s="1">
        <v>250796</v>
      </c>
      <c r="F38" s="1">
        <v>113336</v>
      </c>
      <c r="G38" s="1">
        <v>364132</v>
      </c>
      <c r="H38" s="1">
        <v>622277</v>
      </c>
      <c r="I38" t="s">
        <v>258</v>
      </c>
      <c r="J38">
        <v>2015</v>
      </c>
    </row>
    <row r="39" spans="1:10" x14ac:dyDescent="0.35">
      <c r="A39" t="s">
        <v>259</v>
      </c>
      <c r="B39" t="s">
        <v>128</v>
      </c>
      <c r="C39" t="s">
        <v>93</v>
      </c>
      <c r="D39" s="1">
        <v>263144</v>
      </c>
      <c r="E39" s="1">
        <v>249539</v>
      </c>
      <c r="F39" s="1">
        <v>115874</v>
      </c>
      <c r="G39" s="1">
        <v>365413</v>
      </c>
      <c r="H39" s="1">
        <v>628557</v>
      </c>
      <c r="I39" t="s">
        <v>260</v>
      </c>
      <c r="J39">
        <v>2016</v>
      </c>
    </row>
    <row r="40" spans="1:10" x14ac:dyDescent="0.35">
      <c r="A40" t="s">
        <v>261</v>
      </c>
      <c r="B40" t="s">
        <v>128</v>
      </c>
      <c r="C40" t="s">
        <v>94</v>
      </c>
      <c r="D40" s="1">
        <v>261449</v>
      </c>
      <c r="E40" s="1">
        <v>249829</v>
      </c>
      <c r="F40" s="1">
        <v>116421</v>
      </c>
      <c r="G40" s="1">
        <v>366250</v>
      </c>
      <c r="H40" s="1">
        <v>627699</v>
      </c>
      <c r="I40" t="s">
        <v>262</v>
      </c>
      <c r="J40">
        <v>2017</v>
      </c>
    </row>
    <row r="41" spans="1:10" x14ac:dyDescent="0.35">
      <c r="A41" t="s">
        <v>263</v>
      </c>
      <c r="B41" t="s">
        <v>128</v>
      </c>
      <c r="C41" t="s">
        <v>113</v>
      </c>
      <c r="D41" s="1">
        <v>263144</v>
      </c>
      <c r="E41" s="1">
        <v>241524</v>
      </c>
      <c r="F41" s="1">
        <v>115751</v>
      </c>
      <c r="G41" s="1">
        <v>357275</v>
      </c>
      <c r="H41" s="1">
        <v>620419</v>
      </c>
      <c r="I41" t="s">
        <v>264</v>
      </c>
      <c r="J41">
        <v>2018</v>
      </c>
    </row>
    <row r="42" spans="1:10" x14ac:dyDescent="0.35">
      <c r="A42" t="s">
        <v>265</v>
      </c>
      <c r="B42" t="s">
        <v>128</v>
      </c>
      <c r="C42" t="s">
        <v>95</v>
      </c>
      <c r="D42" s="1">
        <v>263408</v>
      </c>
      <c r="E42" s="1">
        <v>236724</v>
      </c>
      <c r="F42" s="1">
        <v>116051</v>
      </c>
      <c r="G42" s="1">
        <v>352775</v>
      </c>
      <c r="H42" s="1">
        <v>616183</v>
      </c>
      <c r="I42" t="s">
        <v>184</v>
      </c>
      <c r="J42">
        <v>2019</v>
      </c>
    </row>
    <row r="43" spans="1:10" x14ac:dyDescent="0.35">
      <c r="A43" t="s">
        <v>266</v>
      </c>
      <c r="B43" t="s">
        <v>128</v>
      </c>
      <c r="C43" t="s">
        <v>96</v>
      </c>
      <c r="D43" s="1">
        <v>196759</v>
      </c>
      <c r="E43" s="1">
        <v>181226</v>
      </c>
      <c r="F43" s="1">
        <v>92771</v>
      </c>
      <c r="G43" s="1">
        <v>273997</v>
      </c>
      <c r="H43" s="1">
        <v>470756</v>
      </c>
      <c r="I43" t="s">
        <v>267</v>
      </c>
      <c r="J43">
        <v>2020</v>
      </c>
    </row>
    <row r="44" spans="1:10" x14ac:dyDescent="0.35">
      <c r="A44" t="s">
        <v>268</v>
      </c>
      <c r="B44" t="s">
        <v>128</v>
      </c>
      <c r="C44" t="s">
        <v>114</v>
      </c>
      <c r="D44" s="1">
        <v>87820</v>
      </c>
      <c r="E44" s="1">
        <v>123385</v>
      </c>
      <c r="F44" s="1">
        <v>89359</v>
      </c>
      <c r="G44" s="1">
        <v>212744</v>
      </c>
      <c r="H44" s="1">
        <v>300564</v>
      </c>
      <c r="I44" t="s">
        <v>269</v>
      </c>
      <c r="J44">
        <v>2021</v>
      </c>
    </row>
    <row r="45" spans="1:10" x14ac:dyDescent="0.35">
      <c r="A45" t="s">
        <v>633</v>
      </c>
      <c r="B45" t="s">
        <v>128</v>
      </c>
      <c r="C45" t="s">
        <v>634</v>
      </c>
      <c r="D45" s="1">
        <v>129161</v>
      </c>
      <c r="E45" s="1">
        <v>162086</v>
      </c>
      <c r="F45" s="1">
        <v>101041</v>
      </c>
      <c r="G45" s="1">
        <v>263127</v>
      </c>
      <c r="H45" s="1">
        <v>392288</v>
      </c>
      <c r="I45" t="s">
        <v>635</v>
      </c>
      <c r="J45">
        <v>2022</v>
      </c>
    </row>
    <row r="46" spans="1:10" x14ac:dyDescent="0.35">
      <c r="A46" t="s">
        <v>636</v>
      </c>
      <c r="B46" t="s">
        <v>128</v>
      </c>
      <c r="C46" t="s">
        <v>637</v>
      </c>
      <c r="D46" s="1">
        <v>240844</v>
      </c>
      <c r="E46" s="1">
        <v>224261</v>
      </c>
      <c r="F46" s="1">
        <v>105244</v>
      </c>
      <c r="G46" s="1">
        <v>329505</v>
      </c>
      <c r="H46" s="1">
        <v>570349</v>
      </c>
      <c r="I46" t="s">
        <v>638</v>
      </c>
      <c r="J46">
        <v>2023</v>
      </c>
    </row>
    <row r="47" spans="1:10" x14ac:dyDescent="0.35">
      <c r="A47" t="s">
        <v>639</v>
      </c>
      <c r="B47" t="s">
        <v>128</v>
      </c>
      <c r="C47" t="s">
        <v>640</v>
      </c>
      <c r="D47" s="1">
        <v>257231</v>
      </c>
      <c r="E47" s="1">
        <v>223344</v>
      </c>
      <c r="F47" s="1">
        <v>112495</v>
      </c>
      <c r="G47" s="1">
        <v>335839</v>
      </c>
      <c r="H47" s="1">
        <v>593070</v>
      </c>
      <c r="I47" t="s">
        <v>641</v>
      </c>
      <c r="J47">
        <v>2024</v>
      </c>
    </row>
    <row r="48" spans="1:10" x14ac:dyDescent="0.35">
      <c r="A48" t="s">
        <v>642</v>
      </c>
      <c r="B48" t="s">
        <v>128</v>
      </c>
      <c r="C48" t="s">
        <v>643</v>
      </c>
      <c r="D48" s="1">
        <v>248431</v>
      </c>
      <c r="E48" s="1">
        <v>213490</v>
      </c>
      <c r="F48" s="1">
        <v>116767</v>
      </c>
      <c r="G48" s="1">
        <v>330257</v>
      </c>
      <c r="H48" s="1">
        <v>578688</v>
      </c>
      <c r="I48" t="s">
        <v>644</v>
      </c>
      <c r="J48">
        <v>2025</v>
      </c>
    </row>
    <row r="49" spans="1:10" x14ac:dyDescent="0.35">
      <c r="A49" t="s">
        <v>270</v>
      </c>
      <c r="B49" t="s">
        <v>131</v>
      </c>
      <c r="C49" t="s">
        <v>83</v>
      </c>
      <c r="D49" s="1">
        <v>7657894</v>
      </c>
      <c r="E49" s="1">
        <v>4907013</v>
      </c>
      <c r="F49" s="1">
        <v>2233646</v>
      </c>
      <c r="G49" s="1">
        <v>7140659</v>
      </c>
      <c r="H49" s="1">
        <v>14798619</v>
      </c>
      <c r="I49" t="s">
        <v>188</v>
      </c>
      <c r="J49">
        <v>1986</v>
      </c>
    </row>
    <row r="50" spans="1:10" x14ac:dyDescent="0.35">
      <c r="A50" t="s">
        <v>271</v>
      </c>
      <c r="B50" t="s">
        <v>131</v>
      </c>
      <c r="C50" t="s">
        <v>84</v>
      </c>
      <c r="D50" s="1">
        <v>8123333</v>
      </c>
      <c r="E50" s="1">
        <v>4812913</v>
      </c>
      <c r="F50" s="1">
        <v>2330571</v>
      </c>
      <c r="G50" s="1">
        <v>7143484</v>
      </c>
      <c r="H50" s="1">
        <v>15267094</v>
      </c>
      <c r="I50" t="s">
        <v>205</v>
      </c>
      <c r="J50">
        <v>1987</v>
      </c>
    </row>
    <row r="51" spans="1:10" x14ac:dyDescent="0.35">
      <c r="A51" t="s">
        <v>272</v>
      </c>
      <c r="B51" t="s">
        <v>131</v>
      </c>
      <c r="C51" t="s">
        <v>85</v>
      </c>
      <c r="D51" s="1">
        <v>9109065</v>
      </c>
      <c r="E51" s="1">
        <v>4926894</v>
      </c>
      <c r="F51" s="1">
        <v>2434950</v>
      </c>
      <c r="G51" s="1">
        <v>7361844</v>
      </c>
      <c r="H51" s="1">
        <v>16471140</v>
      </c>
      <c r="I51" t="s">
        <v>207</v>
      </c>
      <c r="J51">
        <v>1988</v>
      </c>
    </row>
    <row r="52" spans="1:10" x14ac:dyDescent="0.35">
      <c r="A52" t="s">
        <v>273</v>
      </c>
      <c r="B52" t="s">
        <v>131</v>
      </c>
      <c r="C52" t="s">
        <v>86</v>
      </c>
      <c r="D52" s="1">
        <v>9625693</v>
      </c>
      <c r="E52" s="1">
        <v>4825035</v>
      </c>
      <c r="F52" s="1">
        <v>2389534</v>
      </c>
      <c r="G52" s="1">
        <v>7214569</v>
      </c>
      <c r="H52" s="1">
        <v>16844631</v>
      </c>
      <c r="I52" t="s">
        <v>209</v>
      </c>
      <c r="J52">
        <v>1989</v>
      </c>
    </row>
    <row r="53" spans="1:10" x14ac:dyDescent="0.35">
      <c r="A53" t="s">
        <v>274</v>
      </c>
      <c r="B53" t="s">
        <v>131</v>
      </c>
      <c r="C53" t="s">
        <v>87</v>
      </c>
      <c r="D53" s="1">
        <v>7185315</v>
      </c>
      <c r="E53" s="1">
        <v>3480399</v>
      </c>
      <c r="F53" s="1">
        <v>1599037</v>
      </c>
      <c r="G53" s="1">
        <v>5079436</v>
      </c>
      <c r="H53" s="1">
        <v>12272726</v>
      </c>
      <c r="I53" t="s">
        <v>211</v>
      </c>
      <c r="J53">
        <v>1990</v>
      </c>
    </row>
    <row r="54" spans="1:10" x14ac:dyDescent="0.35">
      <c r="A54" t="s">
        <v>275</v>
      </c>
      <c r="B54" t="s">
        <v>131</v>
      </c>
      <c r="C54" t="s">
        <v>89</v>
      </c>
      <c r="D54" s="1">
        <v>10209001</v>
      </c>
      <c r="E54" s="1">
        <v>4508688</v>
      </c>
      <c r="F54" s="1">
        <v>2210614</v>
      </c>
      <c r="G54" s="1">
        <v>6719302</v>
      </c>
      <c r="H54" s="1">
        <v>16935005</v>
      </c>
      <c r="I54" t="s">
        <v>213</v>
      </c>
      <c r="J54">
        <v>1991</v>
      </c>
    </row>
    <row r="55" spans="1:10" x14ac:dyDescent="0.35">
      <c r="A55" t="s">
        <v>276</v>
      </c>
      <c r="B55" t="s">
        <v>131</v>
      </c>
      <c r="C55" t="s">
        <v>97</v>
      </c>
      <c r="D55" s="1">
        <v>13398169</v>
      </c>
      <c r="E55" s="1">
        <v>5224512</v>
      </c>
      <c r="F55" s="1">
        <v>2367564</v>
      </c>
      <c r="G55" s="1">
        <v>7592076</v>
      </c>
      <c r="H55" s="1">
        <v>20996916</v>
      </c>
      <c r="I55" t="s">
        <v>215</v>
      </c>
      <c r="J55">
        <v>1992</v>
      </c>
    </row>
    <row r="56" spans="1:10" x14ac:dyDescent="0.35">
      <c r="A56" t="s">
        <v>277</v>
      </c>
      <c r="B56" t="s">
        <v>131</v>
      </c>
      <c r="C56" t="s">
        <v>98</v>
      </c>
      <c r="D56" s="1">
        <v>13438929</v>
      </c>
      <c r="E56" s="1">
        <v>5471854</v>
      </c>
      <c r="F56" s="1">
        <v>2559310</v>
      </c>
      <c r="G56" s="1">
        <v>8031164</v>
      </c>
      <c r="H56" s="1">
        <v>21475685</v>
      </c>
      <c r="I56" t="s">
        <v>217</v>
      </c>
      <c r="J56">
        <v>1993</v>
      </c>
    </row>
    <row r="57" spans="1:10" x14ac:dyDescent="0.35">
      <c r="A57" t="s">
        <v>278</v>
      </c>
      <c r="B57" t="s">
        <v>131</v>
      </c>
      <c r="C57" t="s">
        <v>100</v>
      </c>
      <c r="D57" s="1">
        <v>15296728</v>
      </c>
      <c r="E57" s="1">
        <v>6660080</v>
      </c>
      <c r="F57" s="1">
        <v>2828872</v>
      </c>
      <c r="G57" s="1">
        <v>9488952</v>
      </c>
      <c r="H57" s="1">
        <v>24788627</v>
      </c>
      <c r="I57" t="s">
        <v>219</v>
      </c>
      <c r="J57">
        <v>1994</v>
      </c>
    </row>
    <row r="58" spans="1:10" x14ac:dyDescent="0.35">
      <c r="A58" t="s">
        <v>279</v>
      </c>
      <c r="B58" t="s">
        <v>131</v>
      </c>
      <c r="C58" t="s">
        <v>101</v>
      </c>
      <c r="D58" s="1">
        <v>16653218</v>
      </c>
      <c r="E58" s="1">
        <v>7276614</v>
      </c>
      <c r="F58" s="1">
        <v>3067536</v>
      </c>
      <c r="G58" s="1">
        <v>10344150</v>
      </c>
      <c r="H58" s="1">
        <v>26997493</v>
      </c>
      <c r="I58" t="s">
        <v>221</v>
      </c>
      <c r="J58">
        <v>1995</v>
      </c>
    </row>
    <row r="59" spans="1:10" x14ac:dyDescent="0.35">
      <c r="A59" t="s">
        <v>280</v>
      </c>
      <c r="B59" t="s">
        <v>131</v>
      </c>
      <c r="C59" t="s">
        <v>102</v>
      </c>
      <c r="D59" s="1">
        <v>17876319</v>
      </c>
      <c r="E59" s="1">
        <v>7591488</v>
      </c>
      <c r="F59" s="1">
        <v>3143518</v>
      </c>
      <c r="G59" s="1">
        <v>10735006</v>
      </c>
      <c r="H59" s="1">
        <v>28611325</v>
      </c>
      <c r="I59" t="s">
        <v>223</v>
      </c>
      <c r="J59">
        <v>1996</v>
      </c>
    </row>
    <row r="60" spans="1:10" x14ac:dyDescent="0.35">
      <c r="A60" t="s">
        <v>281</v>
      </c>
      <c r="B60" t="s">
        <v>131</v>
      </c>
      <c r="C60" t="s">
        <v>103</v>
      </c>
      <c r="D60" s="1">
        <v>18089692</v>
      </c>
      <c r="E60" s="1">
        <v>7730995</v>
      </c>
      <c r="F60" s="1">
        <v>3219059</v>
      </c>
      <c r="G60" s="1">
        <v>10950054</v>
      </c>
      <c r="H60" s="1">
        <v>29039746</v>
      </c>
      <c r="I60" t="s">
        <v>225</v>
      </c>
      <c r="J60">
        <v>1997</v>
      </c>
    </row>
    <row r="61" spans="1:10" x14ac:dyDescent="0.35">
      <c r="A61" t="s">
        <v>282</v>
      </c>
      <c r="B61" t="s">
        <v>131</v>
      </c>
      <c r="C61" t="s">
        <v>104</v>
      </c>
      <c r="D61" s="1">
        <v>18358985</v>
      </c>
      <c r="E61" s="1">
        <v>7747297</v>
      </c>
      <c r="F61" s="1">
        <v>3251939</v>
      </c>
      <c r="G61" s="1">
        <v>10999236</v>
      </c>
      <c r="H61" s="1">
        <v>29358221</v>
      </c>
      <c r="I61" t="s">
        <v>227</v>
      </c>
      <c r="J61">
        <v>1998</v>
      </c>
    </row>
    <row r="62" spans="1:10" x14ac:dyDescent="0.35">
      <c r="A62" t="s">
        <v>283</v>
      </c>
      <c r="B62" t="s">
        <v>131</v>
      </c>
      <c r="C62" t="s">
        <v>105</v>
      </c>
      <c r="D62" s="1">
        <v>18648636</v>
      </c>
      <c r="E62" s="1">
        <v>7747091</v>
      </c>
      <c r="F62" s="1">
        <v>3337783</v>
      </c>
      <c r="G62" s="1">
        <v>11084874</v>
      </c>
      <c r="H62" s="1">
        <v>29733510</v>
      </c>
      <c r="I62" t="s">
        <v>187</v>
      </c>
      <c r="J62">
        <v>1999</v>
      </c>
    </row>
    <row r="63" spans="1:10" x14ac:dyDescent="0.35">
      <c r="A63" t="s">
        <v>284</v>
      </c>
      <c r="B63" t="s">
        <v>131</v>
      </c>
      <c r="C63" t="s">
        <v>106</v>
      </c>
      <c r="D63" s="1">
        <v>19874264</v>
      </c>
      <c r="E63" s="1">
        <v>8151381</v>
      </c>
      <c r="F63" s="1">
        <v>3339367</v>
      </c>
      <c r="G63" s="1">
        <v>11490748</v>
      </c>
      <c r="H63" s="1">
        <v>31365012</v>
      </c>
      <c r="I63" t="s">
        <v>230</v>
      </c>
      <c r="J63">
        <v>2000</v>
      </c>
    </row>
    <row r="64" spans="1:10" x14ac:dyDescent="0.35">
      <c r="A64" t="s">
        <v>285</v>
      </c>
      <c r="B64" t="s">
        <v>131</v>
      </c>
      <c r="C64" t="s">
        <v>107</v>
      </c>
      <c r="D64" s="1">
        <v>22483490</v>
      </c>
      <c r="E64" s="1">
        <v>8415593</v>
      </c>
      <c r="F64" s="1">
        <v>3206478</v>
      </c>
      <c r="G64" s="1">
        <v>11622071</v>
      </c>
      <c r="H64" s="1">
        <v>34105561</v>
      </c>
      <c r="I64" t="s">
        <v>232</v>
      </c>
      <c r="J64">
        <v>2001</v>
      </c>
    </row>
    <row r="65" spans="1:10" x14ac:dyDescent="0.35">
      <c r="A65" t="s">
        <v>286</v>
      </c>
      <c r="B65" t="s">
        <v>131</v>
      </c>
      <c r="C65" t="s">
        <v>108</v>
      </c>
      <c r="D65" s="1">
        <v>20423664</v>
      </c>
      <c r="E65" s="1">
        <v>7529648</v>
      </c>
      <c r="F65" s="1">
        <v>2557597</v>
      </c>
      <c r="G65" s="1">
        <v>10087245</v>
      </c>
      <c r="H65" s="1">
        <v>30510909</v>
      </c>
      <c r="I65" t="s">
        <v>234</v>
      </c>
      <c r="J65">
        <v>2002</v>
      </c>
    </row>
    <row r="66" spans="1:10" x14ac:dyDescent="0.35">
      <c r="A66" t="s">
        <v>287</v>
      </c>
      <c r="B66" t="s">
        <v>131</v>
      </c>
      <c r="C66" t="s">
        <v>115</v>
      </c>
      <c r="D66" s="1">
        <v>21128268</v>
      </c>
      <c r="E66" s="1">
        <v>8257894</v>
      </c>
      <c r="F66" s="1">
        <v>2718155</v>
      </c>
      <c r="G66" s="1">
        <v>10976049</v>
      </c>
      <c r="H66" s="1">
        <v>32104317</v>
      </c>
      <c r="I66" t="s">
        <v>236</v>
      </c>
      <c r="J66">
        <v>2003</v>
      </c>
    </row>
    <row r="67" spans="1:10" x14ac:dyDescent="0.35">
      <c r="A67" t="s">
        <v>288</v>
      </c>
      <c r="B67" t="s">
        <v>131</v>
      </c>
      <c r="C67" t="s">
        <v>88</v>
      </c>
      <c r="D67" s="1">
        <v>23899590</v>
      </c>
      <c r="E67" s="1">
        <v>9642266</v>
      </c>
      <c r="F67" s="1">
        <v>2868997</v>
      </c>
      <c r="G67" s="1">
        <v>12511263</v>
      </c>
      <c r="H67" s="1">
        <v>36410853</v>
      </c>
      <c r="I67" t="s">
        <v>238</v>
      </c>
      <c r="J67">
        <v>2004</v>
      </c>
    </row>
    <row r="68" spans="1:10" x14ac:dyDescent="0.35">
      <c r="A68" t="s">
        <v>289</v>
      </c>
      <c r="B68" t="s">
        <v>131</v>
      </c>
      <c r="C68" t="s">
        <v>116</v>
      </c>
      <c r="D68" s="1">
        <v>25485992</v>
      </c>
      <c r="E68" s="1">
        <v>11800168</v>
      </c>
      <c r="F68" s="1">
        <v>3149344</v>
      </c>
      <c r="G68" s="1">
        <v>14949512</v>
      </c>
      <c r="H68" s="1">
        <v>40435504</v>
      </c>
      <c r="I68" t="s">
        <v>240</v>
      </c>
      <c r="J68">
        <v>2005</v>
      </c>
    </row>
    <row r="69" spans="1:10" x14ac:dyDescent="0.35">
      <c r="A69" t="s">
        <v>290</v>
      </c>
      <c r="B69" t="s">
        <v>131</v>
      </c>
      <c r="C69" t="s">
        <v>117</v>
      </c>
      <c r="D69" s="1">
        <v>26242466</v>
      </c>
      <c r="E69" s="1">
        <v>12887216</v>
      </c>
      <c r="F69" s="1">
        <v>3401743</v>
      </c>
      <c r="G69" s="1">
        <v>16288959</v>
      </c>
      <c r="H69" s="1">
        <v>42531425</v>
      </c>
      <c r="I69" t="s">
        <v>242</v>
      </c>
      <c r="J69">
        <v>2006</v>
      </c>
    </row>
    <row r="70" spans="1:10" x14ac:dyDescent="0.35">
      <c r="A70" t="s">
        <v>291</v>
      </c>
      <c r="B70" t="s">
        <v>131</v>
      </c>
      <c r="C70" t="s">
        <v>118</v>
      </c>
      <c r="D70" s="1">
        <v>28197257</v>
      </c>
      <c r="E70" s="1">
        <v>13848955</v>
      </c>
      <c r="F70" s="1">
        <v>3781024</v>
      </c>
      <c r="G70" s="1">
        <v>17629979</v>
      </c>
      <c r="H70" s="1">
        <v>45827236</v>
      </c>
      <c r="I70" t="s">
        <v>244</v>
      </c>
      <c r="J70">
        <v>2007</v>
      </c>
    </row>
    <row r="71" spans="1:10" x14ac:dyDescent="0.35">
      <c r="A71" t="s">
        <v>292</v>
      </c>
      <c r="B71" t="s">
        <v>131</v>
      </c>
      <c r="C71" t="s">
        <v>109</v>
      </c>
      <c r="D71" s="1">
        <v>30253079</v>
      </c>
      <c r="E71" s="1">
        <v>14916005</v>
      </c>
      <c r="F71" s="1">
        <v>4109618</v>
      </c>
      <c r="G71" s="1">
        <v>19025623</v>
      </c>
      <c r="H71" s="1">
        <v>49278702</v>
      </c>
      <c r="I71" t="s">
        <v>246</v>
      </c>
      <c r="J71">
        <v>2008</v>
      </c>
    </row>
    <row r="72" spans="1:10" x14ac:dyDescent="0.35">
      <c r="A72" t="s">
        <v>293</v>
      </c>
      <c r="B72" t="s">
        <v>131</v>
      </c>
      <c r="C72" t="s">
        <v>110</v>
      </c>
      <c r="D72" s="1">
        <v>30578205</v>
      </c>
      <c r="E72" s="1">
        <v>15419923</v>
      </c>
      <c r="F72" s="1">
        <v>4237829</v>
      </c>
      <c r="G72" s="1">
        <v>19657752</v>
      </c>
      <c r="H72" s="1">
        <v>50235957</v>
      </c>
      <c r="I72" t="s">
        <v>186</v>
      </c>
      <c r="J72">
        <v>2009</v>
      </c>
    </row>
    <row r="73" spans="1:10" x14ac:dyDescent="0.35">
      <c r="A73" t="s">
        <v>294</v>
      </c>
      <c r="B73" t="s">
        <v>131</v>
      </c>
      <c r="C73" t="s">
        <v>99</v>
      </c>
      <c r="D73" s="1">
        <v>31983597</v>
      </c>
      <c r="E73" s="1">
        <v>15294061</v>
      </c>
      <c r="F73" s="1">
        <v>4478094</v>
      </c>
      <c r="G73" s="1">
        <v>19772155</v>
      </c>
      <c r="H73" s="1">
        <v>51755752</v>
      </c>
      <c r="I73" t="s">
        <v>249</v>
      </c>
      <c r="J73">
        <v>2010</v>
      </c>
    </row>
    <row r="74" spans="1:10" x14ac:dyDescent="0.35">
      <c r="A74" t="s">
        <v>295</v>
      </c>
      <c r="B74" t="s">
        <v>131</v>
      </c>
      <c r="C74" t="s">
        <v>90</v>
      </c>
      <c r="D74" s="1">
        <v>33563117</v>
      </c>
      <c r="E74" s="1">
        <v>16223281</v>
      </c>
      <c r="F74" s="1">
        <v>4968518</v>
      </c>
      <c r="G74" s="1">
        <v>21191799</v>
      </c>
      <c r="H74" s="1">
        <v>54754916</v>
      </c>
      <c r="I74" t="s">
        <v>251</v>
      </c>
      <c r="J74">
        <v>2011</v>
      </c>
    </row>
    <row r="75" spans="1:10" x14ac:dyDescent="0.35">
      <c r="A75" t="s">
        <v>296</v>
      </c>
      <c r="B75" t="s">
        <v>131</v>
      </c>
      <c r="C75" t="s">
        <v>91</v>
      </c>
      <c r="D75" s="1">
        <v>33008470</v>
      </c>
      <c r="E75" s="1">
        <v>16584013</v>
      </c>
      <c r="F75" s="1">
        <v>5409485</v>
      </c>
      <c r="G75" s="1">
        <v>21993498</v>
      </c>
      <c r="H75" s="1">
        <v>55001968</v>
      </c>
      <c r="I75" t="s">
        <v>253</v>
      </c>
      <c r="J75">
        <v>2012</v>
      </c>
    </row>
    <row r="76" spans="1:10" x14ac:dyDescent="0.35">
      <c r="A76" t="s">
        <v>297</v>
      </c>
      <c r="B76" t="s">
        <v>131</v>
      </c>
      <c r="C76" t="s">
        <v>111</v>
      </c>
      <c r="D76" s="1">
        <v>34344176</v>
      </c>
      <c r="E76" s="1">
        <v>17272337</v>
      </c>
      <c r="F76" s="1">
        <v>5523764</v>
      </c>
      <c r="G76" s="1">
        <v>22796101</v>
      </c>
      <c r="H76" s="1">
        <v>57140277</v>
      </c>
      <c r="I76" t="s">
        <v>255</v>
      </c>
      <c r="J76">
        <v>2013</v>
      </c>
    </row>
    <row r="77" spans="1:10" x14ac:dyDescent="0.35">
      <c r="A77" t="s">
        <v>298</v>
      </c>
      <c r="B77" t="s">
        <v>131</v>
      </c>
      <c r="C77" t="s">
        <v>112</v>
      </c>
      <c r="D77" s="1">
        <v>34758401</v>
      </c>
      <c r="E77" s="1">
        <v>17674180</v>
      </c>
      <c r="F77" s="1">
        <v>5328353</v>
      </c>
      <c r="G77" s="1">
        <v>23002533</v>
      </c>
      <c r="H77" s="1">
        <v>57760934</v>
      </c>
      <c r="I77" t="s">
        <v>185</v>
      </c>
      <c r="J77">
        <v>2014</v>
      </c>
    </row>
    <row r="78" spans="1:10" x14ac:dyDescent="0.35">
      <c r="A78" t="s">
        <v>299</v>
      </c>
      <c r="B78" t="s">
        <v>131</v>
      </c>
      <c r="C78" t="s">
        <v>92</v>
      </c>
      <c r="D78" s="1">
        <v>34823820</v>
      </c>
      <c r="E78" s="1">
        <v>17452340</v>
      </c>
      <c r="F78" s="1">
        <v>4991258</v>
      </c>
      <c r="G78" s="1">
        <v>22443598</v>
      </c>
      <c r="H78" s="1">
        <v>57267418</v>
      </c>
      <c r="I78" t="s">
        <v>258</v>
      </c>
      <c r="J78">
        <v>2015</v>
      </c>
    </row>
    <row r="79" spans="1:10" x14ac:dyDescent="0.35">
      <c r="A79" t="s">
        <v>300</v>
      </c>
      <c r="B79" t="s">
        <v>131</v>
      </c>
      <c r="C79" t="s">
        <v>93</v>
      </c>
      <c r="D79" s="1">
        <v>36044623</v>
      </c>
      <c r="E79" s="1">
        <v>17675751</v>
      </c>
      <c r="F79" s="1">
        <v>4745821</v>
      </c>
      <c r="G79" s="1">
        <v>22421572</v>
      </c>
      <c r="H79" s="1">
        <v>58466195</v>
      </c>
      <c r="I79" t="s">
        <v>260</v>
      </c>
      <c r="J79">
        <v>2016</v>
      </c>
    </row>
    <row r="80" spans="1:10" x14ac:dyDescent="0.35">
      <c r="A80" t="s">
        <v>301</v>
      </c>
      <c r="B80" t="s">
        <v>131</v>
      </c>
      <c r="C80" t="s">
        <v>94</v>
      </c>
      <c r="D80" s="1">
        <v>36645497</v>
      </c>
      <c r="E80" s="1">
        <v>18045204</v>
      </c>
      <c r="F80" s="1">
        <v>4635036</v>
      </c>
      <c r="G80" s="1">
        <v>22680240</v>
      </c>
      <c r="H80" s="1">
        <v>59325737</v>
      </c>
      <c r="I80" t="s">
        <v>262</v>
      </c>
      <c r="J80">
        <v>2017</v>
      </c>
    </row>
    <row r="81" spans="1:10" x14ac:dyDescent="0.35">
      <c r="A81" t="s">
        <v>302</v>
      </c>
      <c r="B81" t="s">
        <v>131</v>
      </c>
      <c r="C81" t="s">
        <v>113</v>
      </c>
      <c r="D81" s="1">
        <v>37562283</v>
      </c>
      <c r="E81" s="1">
        <v>18547745</v>
      </c>
      <c r="F81" s="1">
        <v>4669472</v>
      </c>
      <c r="G81" s="1">
        <v>23217217</v>
      </c>
      <c r="H81" s="1">
        <v>60779500</v>
      </c>
      <c r="I81" t="s">
        <v>264</v>
      </c>
      <c r="J81">
        <v>2018</v>
      </c>
    </row>
    <row r="82" spans="1:10" x14ac:dyDescent="0.35">
      <c r="A82" t="s">
        <v>303</v>
      </c>
      <c r="B82" t="s">
        <v>131</v>
      </c>
      <c r="C82" t="s">
        <v>95</v>
      </c>
      <c r="D82" s="1">
        <v>37651933</v>
      </c>
      <c r="E82" s="1">
        <v>18497524</v>
      </c>
      <c r="F82" s="1">
        <v>4832341</v>
      </c>
      <c r="G82" s="1">
        <v>23329865</v>
      </c>
      <c r="H82" s="1">
        <v>60981798</v>
      </c>
      <c r="I82" t="s">
        <v>184</v>
      </c>
      <c r="J82">
        <v>2019</v>
      </c>
    </row>
    <row r="83" spans="1:10" x14ac:dyDescent="0.35">
      <c r="A83" t="s">
        <v>304</v>
      </c>
      <c r="B83" t="s">
        <v>131</v>
      </c>
      <c r="C83" t="s">
        <v>96</v>
      </c>
      <c r="D83" s="1">
        <v>27771384</v>
      </c>
      <c r="E83" s="1">
        <v>13734501</v>
      </c>
      <c r="F83" s="1">
        <v>3736775</v>
      </c>
      <c r="G83" s="1">
        <v>17471276</v>
      </c>
      <c r="H83" s="1">
        <v>45242660</v>
      </c>
      <c r="I83" t="s">
        <v>267</v>
      </c>
      <c r="J83">
        <v>2020</v>
      </c>
    </row>
    <row r="84" spans="1:10" x14ac:dyDescent="0.35">
      <c r="A84" t="s">
        <v>305</v>
      </c>
      <c r="B84" t="s">
        <v>131</v>
      </c>
      <c r="C84" t="s">
        <v>114</v>
      </c>
      <c r="D84" s="1">
        <v>9633374</v>
      </c>
      <c r="E84" s="1">
        <v>8637659</v>
      </c>
      <c r="F84" s="1">
        <v>3285264</v>
      </c>
      <c r="G84" s="1">
        <v>11922923</v>
      </c>
      <c r="H84" s="1">
        <v>21556297</v>
      </c>
      <c r="I84" t="s">
        <v>269</v>
      </c>
      <c r="J84">
        <v>2021</v>
      </c>
    </row>
    <row r="85" spans="1:10" x14ac:dyDescent="0.35">
      <c r="A85" t="s">
        <v>645</v>
      </c>
      <c r="B85" t="s">
        <v>131</v>
      </c>
      <c r="C85" t="s">
        <v>634</v>
      </c>
      <c r="D85" s="1">
        <v>15110550</v>
      </c>
      <c r="E85" s="1">
        <v>11169560</v>
      </c>
      <c r="F85" s="1">
        <v>4076126</v>
      </c>
      <c r="G85" s="1">
        <v>15245686</v>
      </c>
      <c r="H85" s="1">
        <v>30356236</v>
      </c>
      <c r="I85" t="s">
        <v>635</v>
      </c>
      <c r="J85">
        <v>2022</v>
      </c>
    </row>
    <row r="86" spans="1:10" x14ac:dyDescent="0.35">
      <c r="A86" t="s">
        <v>646</v>
      </c>
      <c r="B86" t="s">
        <v>131</v>
      </c>
      <c r="C86" t="s">
        <v>637</v>
      </c>
      <c r="D86" s="1">
        <v>33097651</v>
      </c>
      <c r="E86" s="1">
        <v>17238175</v>
      </c>
      <c r="F86" s="1">
        <v>4959770</v>
      </c>
      <c r="G86" s="1">
        <v>22197945</v>
      </c>
      <c r="H86" s="1">
        <v>55295596</v>
      </c>
      <c r="I86" t="s">
        <v>638</v>
      </c>
      <c r="J86">
        <v>2023</v>
      </c>
    </row>
    <row r="87" spans="1:10" x14ac:dyDescent="0.35">
      <c r="A87" t="s">
        <v>647</v>
      </c>
      <c r="B87" t="s">
        <v>131</v>
      </c>
      <c r="C87" t="s">
        <v>640</v>
      </c>
      <c r="D87" s="1">
        <v>35401319</v>
      </c>
      <c r="E87" s="1">
        <v>18087713</v>
      </c>
      <c r="F87" s="1">
        <v>5138998</v>
      </c>
      <c r="G87" s="1">
        <v>23226711</v>
      </c>
      <c r="H87" s="1">
        <v>58628030</v>
      </c>
      <c r="I87" t="s">
        <v>641</v>
      </c>
      <c r="J87">
        <v>2024</v>
      </c>
    </row>
    <row r="88" spans="1:10" x14ac:dyDescent="0.35">
      <c r="A88" t="s">
        <v>648</v>
      </c>
      <c r="B88" t="s">
        <v>131</v>
      </c>
      <c r="C88" t="s">
        <v>643</v>
      </c>
      <c r="D88" s="1">
        <v>35853091</v>
      </c>
      <c r="E88" s="1">
        <v>18239553</v>
      </c>
      <c r="F88" s="1">
        <v>5411492</v>
      </c>
      <c r="G88" s="1">
        <v>23651045</v>
      </c>
      <c r="H88" s="1">
        <v>59504136</v>
      </c>
      <c r="I88" t="s">
        <v>644</v>
      </c>
      <c r="J88">
        <v>2025</v>
      </c>
    </row>
    <row r="89" spans="1:10" x14ac:dyDescent="0.35">
      <c r="A89" t="s">
        <v>306</v>
      </c>
      <c r="B89" t="s">
        <v>120</v>
      </c>
      <c r="C89" t="s">
        <v>83</v>
      </c>
      <c r="D89" s="1">
        <v>10839854</v>
      </c>
      <c r="E89" s="1">
        <v>7956235</v>
      </c>
      <c r="F89" s="1">
        <v>3846093</v>
      </c>
      <c r="G89" s="1">
        <v>11802328</v>
      </c>
      <c r="H89" s="1">
        <v>22642339</v>
      </c>
      <c r="I89" t="s">
        <v>188</v>
      </c>
      <c r="J89">
        <v>1986</v>
      </c>
    </row>
    <row r="90" spans="1:10" x14ac:dyDescent="0.35">
      <c r="A90" t="s">
        <v>307</v>
      </c>
      <c r="B90" t="s">
        <v>120</v>
      </c>
      <c r="C90" t="s">
        <v>84</v>
      </c>
      <c r="D90" s="1">
        <v>11491028</v>
      </c>
      <c r="E90" s="1">
        <v>7908559</v>
      </c>
      <c r="F90" s="1">
        <v>3952516</v>
      </c>
      <c r="G90" s="1">
        <v>11861075</v>
      </c>
      <c r="H90" s="1">
        <v>23352453</v>
      </c>
      <c r="I90" t="s">
        <v>205</v>
      </c>
      <c r="J90">
        <v>1987</v>
      </c>
    </row>
    <row r="91" spans="1:10" x14ac:dyDescent="0.35">
      <c r="A91" t="s">
        <v>308</v>
      </c>
      <c r="B91" t="s">
        <v>120</v>
      </c>
      <c r="C91" t="s">
        <v>85</v>
      </c>
      <c r="D91" s="1">
        <v>12316186</v>
      </c>
      <c r="E91" s="1">
        <v>7991572</v>
      </c>
      <c r="F91" s="1">
        <v>3821935</v>
      </c>
      <c r="G91" s="1">
        <v>11813507</v>
      </c>
      <c r="H91" s="1">
        <v>24130253</v>
      </c>
      <c r="I91" t="s">
        <v>207</v>
      </c>
      <c r="J91">
        <v>1988</v>
      </c>
    </row>
    <row r="92" spans="1:10" x14ac:dyDescent="0.35">
      <c r="A92" t="s">
        <v>309</v>
      </c>
      <c r="B92" t="s">
        <v>120</v>
      </c>
      <c r="C92" t="s">
        <v>86</v>
      </c>
      <c r="D92" s="1">
        <v>12869910</v>
      </c>
      <c r="E92" s="1">
        <v>7755388</v>
      </c>
      <c r="F92" s="1">
        <v>3789044</v>
      </c>
      <c r="G92" s="1">
        <v>11544432</v>
      </c>
      <c r="H92" s="1">
        <v>24430400</v>
      </c>
      <c r="I92" t="s">
        <v>209</v>
      </c>
      <c r="J92">
        <v>1989</v>
      </c>
    </row>
    <row r="93" spans="1:10" x14ac:dyDescent="0.35">
      <c r="A93" t="s">
        <v>310</v>
      </c>
      <c r="B93" t="s">
        <v>120</v>
      </c>
      <c r="C93" t="s">
        <v>87</v>
      </c>
      <c r="D93" s="1">
        <v>10083117</v>
      </c>
      <c r="E93" s="1">
        <v>6137691</v>
      </c>
      <c r="F93" s="1">
        <v>2587511</v>
      </c>
      <c r="G93" s="1">
        <v>8725202</v>
      </c>
      <c r="H93" s="1">
        <v>18835983</v>
      </c>
      <c r="I93" t="s">
        <v>211</v>
      </c>
      <c r="J93">
        <v>1990</v>
      </c>
    </row>
    <row r="94" spans="1:10" x14ac:dyDescent="0.35">
      <c r="A94" t="s">
        <v>311</v>
      </c>
      <c r="B94" t="s">
        <v>120</v>
      </c>
      <c r="C94" t="s">
        <v>89</v>
      </c>
      <c r="D94" s="1">
        <v>14658958</v>
      </c>
      <c r="E94" s="1">
        <v>7774144</v>
      </c>
      <c r="F94" s="1">
        <v>3670008</v>
      </c>
      <c r="G94" s="1">
        <v>11444152</v>
      </c>
      <c r="H94" s="1">
        <v>26123264</v>
      </c>
      <c r="I94" t="s">
        <v>213</v>
      </c>
      <c r="J94">
        <v>1991</v>
      </c>
    </row>
    <row r="95" spans="1:10" x14ac:dyDescent="0.35">
      <c r="A95" t="s">
        <v>312</v>
      </c>
      <c r="B95" t="s">
        <v>120</v>
      </c>
      <c r="C95" t="s">
        <v>97</v>
      </c>
      <c r="D95" s="1">
        <v>17245232</v>
      </c>
      <c r="E95" s="1">
        <v>8230799</v>
      </c>
      <c r="F95" s="1">
        <v>3896204</v>
      </c>
      <c r="G95" s="1">
        <v>12127003</v>
      </c>
      <c r="H95" s="1">
        <v>29384144</v>
      </c>
      <c r="I95" t="s">
        <v>215</v>
      </c>
      <c r="J95">
        <v>1992</v>
      </c>
    </row>
    <row r="96" spans="1:10" x14ac:dyDescent="0.35">
      <c r="A96" t="s">
        <v>313</v>
      </c>
      <c r="B96" t="s">
        <v>120</v>
      </c>
      <c r="C96" t="s">
        <v>98</v>
      </c>
      <c r="D96" s="1">
        <v>18278496</v>
      </c>
      <c r="E96" s="1">
        <v>8572695</v>
      </c>
      <c r="F96" s="1">
        <v>4079028</v>
      </c>
      <c r="G96" s="1">
        <v>12651723</v>
      </c>
      <c r="H96" s="1">
        <v>30942504</v>
      </c>
      <c r="I96" t="s">
        <v>217</v>
      </c>
      <c r="J96">
        <v>1993</v>
      </c>
    </row>
    <row r="97" spans="1:10" x14ac:dyDescent="0.35">
      <c r="A97" t="s">
        <v>314</v>
      </c>
      <c r="B97" t="s">
        <v>120</v>
      </c>
      <c r="C97" t="s">
        <v>100</v>
      </c>
      <c r="D97" s="1">
        <v>20894137</v>
      </c>
      <c r="E97" s="1">
        <v>10277164</v>
      </c>
      <c r="F97" s="1">
        <v>4369460</v>
      </c>
      <c r="G97" s="1">
        <v>14646624</v>
      </c>
      <c r="H97" s="1">
        <v>35548860</v>
      </c>
      <c r="I97" t="s">
        <v>219</v>
      </c>
      <c r="J97">
        <v>1994</v>
      </c>
    </row>
    <row r="98" spans="1:10" x14ac:dyDescent="0.35">
      <c r="A98" t="s">
        <v>315</v>
      </c>
      <c r="B98" t="s">
        <v>120</v>
      </c>
      <c r="C98" t="s">
        <v>101</v>
      </c>
      <c r="D98" s="1">
        <v>23465962</v>
      </c>
      <c r="E98" s="1">
        <v>11317993</v>
      </c>
      <c r="F98" s="1">
        <v>4825600</v>
      </c>
      <c r="G98" s="1">
        <v>16143593</v>
      </c>
      <c r="H98" s="1">
        <v>39610201</v>
      </c>
      <c r="I98" t="s">
        <v>221</v>
      </c>
      <c r="J98">
        <v>1995</v>
      </c>
    </row>
    <row r="99" spans="1:10" x14ac:dyDescent="0.35">
      <c r="A99" t="s">
        <v>316</v>
      </c>
      <c r="B99" t="s">
        <v>120</v>
      </c>
      <c r="C99" t="s">
        <v>102</v>
      </c>
      <c r="D99" s="1">
        <v>25165967</v>
      </c>
      <c r="E99" s="1">
        <v>11660178</v>
      </c>
      <c r="F99" s="1">
        <v>5137974</v>
      </c>
      <c r="G99" s="1">
        <v>16798152</v>
      </c>
      <c r="H99" s="1">
        <v>41964119</v>
      </c>
      <c r="I99" t="s">
        <v>223</v>
      </c>
      <c r="J99">
        <v>1996</v>
      </c>
    </row>
    <row r="100" spans="1:10" x14ac:dyDescent="0.35">
      <c r="A100" t="s">
        <v>317</v>
      </c>
      <c r="B100" t="s">
        <v>120</v>
      </c>
      <c r="C100" t="s">
        <v>103</v>
      </c>
      <c r="D100" s="1">
        <v>25602505</v>
      </c>
      <c r="E100" s="1">
        <v>12058654</v>
      </c>
      <c r="F100" s="1">
        <v>5362222</v>
      </c>
      <c r="G100" s="1">
        <v>17420876</v>
      </c>
      <c r="H100" s="1">
        <v>43023381</v>
      </c>
      <c r="I100" t="s">
        <v>225</v>
      </c>
      <c r="J100">
        <v>1997</v>
      </c>
    </row>
    <row r="101" spans="1:10" x14ac:dyDescent="0.35">
      <c r="A101" t="s">
        <v>318</v>
      </c>
      <c r="B101" t="s">
        <v>120</v>
      </c>
      <c r="C101" t="s">
        <v>104</v>
      </c>
      <c r="D101" s="1">
        <v>25131739</v>
      </c>
      <c r="E101" s="1">
        <v>11901775</v>
      </c>
      <c r="F101" s="1">
        <v>5257722</v>
      </c>
      <c r="G101" s="1">
        <v>17159497</v>
      </c>
      <c r="H101" s="1">
        <v>42291236</v>
      </c>
      <c r="I101" t="s">
        <v>227</v>
      </c>
      <c r="J101">
        <v>1998</v>
      </c>
    </row>
    <row r="102" spans="1:10" x14ac:dyDescent="0.35">
      <c r="A102" t="s">
        <v>319</v>
      </c>
      <c r="B102" t="s">
        <v>120</v>
      </c>
      <c r="C102" t="s">
        <v>105</v>
      </c>
      <c r="D102" s="1">
        <v>25300293</v>
      </c>
      <c r="E102" s="1">
        <v>11827641</v>
      </c>
      <c r="F102" s="1">
        <v>5193571</v>
      </c>
      <c r="G102" s="1">
        <v>17021212</v>
      </c>
      <c r="H102" s="1">
        <v>42321505</v>
      </c>
      <c r="I102" t="s">
        <v>187</v>
      </c>
      <c r="J102">
        <v>1999</v>
      </c>
    </row>
    <row r="103" spans="1:10" x14ac:dyDescent="0.35">
      <c r="A103" t="s">
        <v>320</v>
      </c>
      <c r="B103" t="s">
        <v>120</v>
      </c>
      <c r="C103" t="s">
        <v>106</v>
      </c>
      <c r="D103" s="1">
        <v>26281477</v>
      </c>
      <c r="E103" s="1">
        <v>12108864</v>
      </c>
      <c r="F103" s="1">
        <v>5050495</v>
      </c>
      <c r="G103" s="1">
        <v>17159359</v>
      </c>
      <c r="H103" s="1">
        <v>43440836</v>
      </c>
      <c r="I103" t="s">
        <v>230</v>
      </c>
      <c r="J103">
        <v>2000</v>
      </c>
    </row>
    <row r="104" spans="1:10" x14ac:dyDescent="0.35">
      <c r="A104" t="s">
        <v>321</v>
      </c>
      <c r="B104" t="s">
        <v>120</v>
      </c>
      <c r="C104" t="s">
        <v>107</v>
      </c>
      <c r="D104" s="1">
        <v>30076208</v>
      </c>
      <c r="E104" s="1">
        <v>12551224</v>
      </c>
      <c r="F104" s="1">
        <v>4913443</v>
      </c>
      <c r="G104" s="1">
        <v>17464667</v>
      </c>
      <c r="H104" s="1">
        <v>47540875</v>
      </c>
      <c r="I104" t="s">
        <v>232</v>
      </c>
      <c r="J104">
        <v>2001</v>
      </c>
    </row>
    <row r="105" spans="1:10" x14ac:dyDescent="0.35">
      <c r="A105" t="s">
        <v>322</v>
      </c>
      <c r="B105" t="s">
        <v>120</v>
      </c>
      <c r="C105" t="s">
        <v>108</v>
      </c>
      <c r="D105" s="1">
        <v>26579877</v>
      </c>
      <c r="E105" s="1">
        <v>11121201</v>
      </c>
      <c r="F105" s="1">
        <v>3895197</v>
      </c>
      <c r="G105" s="1">
        <v>15016398</v>
      </c>
      <c r="H105" s="1">
        <v>41596275</v>
      </c>
      <c r="I105" t="s">
        <v>234</v>
      </c>
      <c r="J105">
        <v>2002</v>
      </c>
    </row>
    <row r="106" spans="1:10" x14ac:dyDescent="0.35">
      <c r="A106" t="s">
        <v>323</v>
      </c>
      <c r="B106" t="s">
        <v>120</v>
      </c>
      <c r="C106" t="s">
        <v>115</v>
      </c>
      <c r="D106" s="1">
        <v>27068058</v>
      </c>
      <c r="E106" s="1">
        <v>12006536</v>
      </c>
      <c r="F106" s="1">
        <v>4132224</v>
      </c>
      <c r="G106" s="1">
        <v>16138760</v>
      </c>
      <c r="H106" s="1">
        <v>43206818</v>
      </c>
      <c r="I106" t="s">
        <v>236</v>
      </c>
      <c r="J106">
        <v>2003</v>
      </c>
    </row>
    <row r="107" spans="1:10" x14ac:dyDescent="0.35">
      <c r="A107" t="s">
        <v>324</v>
      </c>
      <c r="B107" t="s">
        <v>120</v>
      </c>
      <c r="C107" t="s">
        <v>88</v>
      </c>
      <c r="D107" s="1">
        <v>29922552</v>
      </c>
      <c r="E107" s="1">
        <v>13334148</v>
      </c>
      <c r="F107" s="1">
        <v>4426090</v>
      </c>
      <c r="G107" s="1">
        <v>17760238</v>
      </c>
      <c r="H107" s="1">
        <v>47682790</v>
      </c>
      <c r="I107" t="s">
        <v>238</v>
      </c>
      <c r="J107">
        <v>2004</v>
      </c>
    </row>
    <row r="108" spans="1:10" x14ac:dyDescent="0.35">
      <c r="A108" t="s">
        <v>325</v>
      </c>
      <c r="B108" t="s">
        <v>120</v>
      </c>
      <c r="C108" t="s">
        <v>116</v>
      </c>
      <c r="D108" s="1">
        <v>32695425</v>
      </c>
      <c r="E108" s="1">
        <v>16364652</v>
      </c>
      <c r="F108" s="1">
        <v>4799179</v>
      </c>
      <c r="G108" s="1">
        <v>21163831</v>
      </c>
      <c r="H108" s="1">
        <v>53859256</v>
      </c>
      <c r="I108" t="s">
        <v>240</v>
      </c>
      <c r="J108">
        <v>2005</v>
      </c>
    </row>
    <row r="109" spans="1:10" x14ac:dyDescent="0.35">
      <c r="A109" t="s">
        <v>326</v>
      </c>
      <c r="B109" t="s">
        <v>120</v>
      </c>
      <c r="C109" t="s">
        <v>117</v>
      </c>
      <c r="D109" s="1">
        <v>33715776</v>
      </c>
      <c r="E109" s="1">
        <v>17628666</v>
      </c>
      <c r="F109" s="1">
        <v>5187131</v>
      </c>
      <c r="G109" s="1">
        <v>22815797</v>
      </c>
      <c r="H109" s="1">
        <v>56531573</v>
      </c>
      <c r="I109" t="s">
        <v>242</v>
      </c>
      <c r="J109">
        <v>2006</v>
      </c>
    </row>
    <row r="110" spans="1:10" x14ac:dyDescent="0.35">
      <c r="A110" t="s">
        <v>327</v>
      </c>
      <c r="B110" t="s">
        <v>120</v>
      </c>
      <c r="C110" t="s">
        <v>118</v>
      </c>
      <c r="D110" s="1">
        <v>35364717</v>
      </c>
      <c r="E110" s="1">
        <v>18169085</v>
      </c>
      <c r="F110" s="1">
        <v>5587468</v>
      </c>
      <c r="G110" s="1">
        <v>23756553</v>
      </c>
      <c r="H110" s="1">
        <v>59121270</v>
      </c>
      <c r="I110" t="s">
        <v>244</v>
      </c>
      <c r="J110">
        <v>2007</v>
      </c>
    </row>
    <row r="111" spans="1:10" x14ac:dyDescent="0.35">
      <c r="A111" t="s">
        <v>328</v>
      </c>
      <c r="B111" t="s">
        <v>120</v>
      </c>
      <c r="C111" t="s">
        <v>109</v>
      </c>
      <c r="D111" s="1">
        <v>38272340</v>
      </c>
      <c r="E111" s="1">
        <v>19421029</v>
      </c>
      <c r="F111" s="1">
        <v>6179759</v>
      </c>
      <c r="G111" s="1">
        <v>25600788</v>
      </c>
      <c r="H111" s="1">
        <v>63873128</v>
      </c>
      <c r="I111" t="s">
        <v>246</v>
      </c>
      <c r="J111">
        <v>2008</v>
      </c>
    </row>
    <row r="112" spans="1:10" x14ac:dyDescent="0.35">
      <c r="A112" t="s">
        <v>329</v>
      </c>
      <c r="B112" t="s">
        <v>120</v>
      </c>
      <c r="C112" t="s">
        <v>110</v>
      </c>
      <c r="D112" s="1">
        <v>38654156</v>
      </c>
      <c r="E112" s="1">
        <v>20304042</v>
      </c>
      <c r="F112" s="1">
        <v>6530494</v>
      </c>
      <c r="G112" s="1">
        <v>26834536</v>
      </c>
      <c r="H112" s="1">
        <v>65488692</v>
      </c>
      <c r="I112" t="s">
        <v>186</v>
      </c>
      <c r="J112">
        <v>2009</v>
      </c>
    </row>
    <row r="113" spans="1:10" x14ac:dyDescent="0.35">
      <c r="A113" t="s">
        <v>330</v>
      </c>
      <c r="B113" t="s">
        <v>120</v>
      </c>
      <c r="C113" t="s">
        <v>99</v>
      </c>
      <c r="D113" s="1">
        <v>39378448</v>
      </c>
      <c r="E113" s="1">
        <v>20224327</v>
      </c>
      <c r="F113" s="1">
        <v>6996748</v>
      </c>
      <c r="G113" s="1">
        <v>27221075</v>
      </c>
      <c r="H113" s="1">
        <v>66599523</v>
      </c>
      <c r="I113" t="s">
        <v>249</v>
      </c>
      <c r="J113">
        <v>2010</v>
      </c>
    </row>
    <row r="114" spans="1:10" x14ac:dyDescent="0.35">
      <c r="A114" t="s">
        <v>331</v>
      </c>
      <c r="B114" t="s">
        <v>120</v>
      </c>
      <c r="C114" t="s">
        <v>90</v>
      </c>
      <c r="D114" s="1">
        <v>41571672</v>
      </c>
      <c r="E114" s="1">
        <v>21406221</v>
      </c>
      <c r="F114" s="1">
        <v>7662559</v>
      </c>
      <c r="G114" s="1">
        <v>29068780</v>
      </c>
      <c r="H114" s="1">
        <v>70640452</v>
      </c>
      <c r="I114" t="s">
        <v>251</v>
      </c>
      <c r="J114">
        <v>2011</v>
      </c>
    </row>
    <row r="115" spans="1:10" x14ac:dyDescent="0.35">
      <c r="A115" t="s">
        <v>332</v>
      </c>
      <c r="B115" t="s">
        <v>120</v>
      </c>
      <c r="C115" t="s">
        <v>91</v>
      </c>
      <c r="D115" s="1">
        <v>40929286</v>
      </c>
      <c r="E115" s="1">
        <v>21911223</v>
      </c>
      <c r="F115" s="1">
        <v>8310498</v>
      </c>
      <c r="G115" s="1">
        <v>30221721</v>
      </c>
      <c r="H115" s="1">
        <v>71151007</v>
      </c>
      <c r="I115" t="s">
        <v>253</v>
      </c>
      <c r="J115">
        <v>2012</v>
      </c>
    </row>
    <row r="116" spans="1:10" x14ac:dyDescent="0.35">
      <c r="A116" t="s">
        <v>333</v>
      </c>
      <c r="B116" t="s">
        <v>120</v>
      </c>
      <c r="C116" t="s">
        <v>111</v>
      </c>
      <c r="D116" s="1">
        <v>43934187</v>
      </c>
      <c r="E116" s="1">
        <v>24103757</v>
      </c>
      <c r="F116" s="1">
        <v>8681636</v>
      </c>
      <c r="G116" s="1">
        <v>32785393</v>
      </c>
      <c r="H116" s="1">
        <v>76719580</v>
      </c>
      <c r="I116" t="s">
        <v>255</v>
      </c>
      <c r="J116">
        <v>2013</v>
      </c>
    </row>
    <row r="117" spans="1:10" x14ac:dyDescent="0.35">
      <c r="A117" t="s">
        <v>334</v>
      </c>
      <c r="B117" t="s">
        <v>120</v>
      </c>
      <c r="C117" t="s">
        <v>112</v>
      </c>
      <c r="D117" s="1">
        <v>44121046</v>
      </c>
      <c r="E117" s="1">
        <v>24879021</v>
      </c>
      <c r="F117" s="1">
        <v>8789853</v>
      </c>
      <c r="G117" s="1">
        <v>33668874</v>
      </c>
      <c r="H117" s="1">
        <v>77789920</v>
      </c>
      <c r="I117" t="s">
        <v>185</v>
      </c>
      <c r="J117">
        <v>2014</v>
      </c>
    </row>
    <row r="118" spans="1:10" x14ac:dyDescent="0.35">
      <c r="A118" t="s">
        <v>335</v>
      </c>
      <c r="B118" t="s">
        <v>120</v>
      </c>
      <c r="C118" t="s">
        <v>92</v>
      </c>
      <c r="D118" s="1">
        <v>44001781</v>
      </c>
      <c r="E118" s="1">
        <v>24422468</v>
      </c>
      <c r="F118" s="1">
        <v>8196010</v>
      </c>
      <c r="G118" s="1">
        <v>32618478</v>
      </c>
      <c r="H118" s="1">
        <v>76620259</v>
      </c>
      <c r="I118" t="s">
        <v>258</v>
      </c>
      <c r="J118">
        <v>2015</v>
      </c>
    </row>
    <row r="119" spans="1:10" x14ac:dyDescent="0.35">
      <c r="A119" t="s">
        <v>336</v>
      </c>
      <c r="B119" t="s">
        <v>120</v>
      </c>
      <c r="C119" t="s">
        <v>93</v>
      </c>
      <c r="D119" s="1">
        <v>44893688</v>
      </c>
      <c r="E119" s="1">
        <v>24498858</v>
      </c>
      <c r="F119" s="1">
        <v>7878065</v>
      </c>
      <c r="G119" s="1">
        <v>32376923</v>
      </c>
      <c r="H119" s="1">
        <v>77270611</v>
      </c>
      <c r="I119" t="s">
        <v>260</v>
      </c>
      <c r="J119">
        <v>2016</v>
      </c>
    </row>
    <row r="120" spans="1:10" x14ac:dyDescent="0.35">
      <c r="A120" t="s">
        <v>337</v>
      </c>
      <c r="B120" t="s">
        <v>120</v>
      </c>
      <c r="C120" t="s">
        <v>94</v>
      </c>
      <c r="D120" s="1">
        <v>45339641</v>
      </c>
      <c r="E120" s="1">
        <v>24497668</v>
      </c>
      <c r="F120" s="1">
        <v>7457874</v>
      </c>
      <c r="G120" s="1">
        <v>31955542</v>
      </c>
      <c r="H120" s="1">
        <v>77295183</v>
      </c>
      <c r="I120" t="s">
        <v>262</v>
      </c>
      <c r="J120">
        <v>2017</v>
      </c>
    </row>
    <row r="121" spans="1:10" x14ac:dyDescent="0.35">
      <c r="A121" t="s">
        <v>338</v>
      </c>
      <c r="B121" t="s">
        <v>120</v>
      </c>
      <c r="C121" t="s">
        <v>113</v>
      </c>
      <c r="D121" s="1">
        <v>45793343</v>
      </c>
      <c r="E121" s="1">
        <v>24466610</v>
      </c>
      <c r="F121" s="1">
        <v>7271977</v>
      </c>
      <c r="G121" s="1">
        <v>31738587</v>
      </c>
      <c r="H121" s="1">
        <v>77531930</v>
      </c>
      <c r="I121" t="s">
        <v>264</v>
      </c>
      <c r="J121">
        <v>2018</v>
      </c>
    </row>
    <row r="122" spans="1:10" x14ac:dyDescent="0.35">
      <c r="A122" t="s">
        <v>339</v>
      </c>
      <c r="B122" t="s">
        <v>120</v>
      </c>
      <c r="C122" t="s">
        <v>95</v>
      </c>
      <c r="D122" s="1">
        <v>45573547</v>
      </c>
      <c r="E122" s="1">
        <v>24468982</v>
      </c>
      <c r="F122" s="1">
        <v>7476954</v>
      </c>
      <c r="G122" s="1">
        <v>31945936</v>
      </c>
      <c r="H122" s="1">
        <v>77519483</v>
      </c>
      <c r="I122" t="s">
        <v>184</v>
      </c>
      <c r="J122">
        <v>2019</v>
      </c>
    </row>
    <row r="123" spans="1:10" x14ac:dyDescent="0.35">
      <c r="A123" t="s">
        <v>340</v>
      </c>
      <c r="B123" t="s">
        <v>120</v>
      </c>
      <c r="C123" t="s">
        <v>96</v>
      </c>
      <c r="D123" s="1">
        <v>34001908</v>
      </c>
      <c r="E123" s="1">
        <v>18419352</v>
      </c>
      <c r="F123" s="1">
        <v>6037337</v>
      </c>
      <c r="G123" s="1">
        <v>24456689</v>
      </c>
      <c r="H123" s="1">
        <v>58458597</v>
      </c>
      <c r="I123" t="s">
        <v>267</v>
      </c>
      <c r="J123">
        <v>2020</v>
      </c>
    </row>
    <row r="124" spans="1:10" x14ac:dyDescent="0.35">
      <c r="A124" t="s">
        <v>341</v>
      </c>
      <c r="B124" t="s">
        <v>120</v>
      </c>
      <c r="C124" t="s">
        <v>114</v>
      </c>
      <c r="D124" s="1">
        <v>14973166</v>
      </c>
      <c r="E124" s="1">
        <v>13390956</v>
      </c>
      <c r="F124" s="1">
        <v>5839141</v>
      </c>
      <c r="G124" s="1">
        <v>19230097</v>
      </c>
      <c r="H124" s="1">
        <v>34203263</v>
      </c>
      <c r="I124" t="s">
        <v>269</v>
      </c>
      <c r="J124">
        <v>2021</v>
      </c>
    </row>
    <row r="125" spans="1:10" x14ac:dyDescent="0.35">
      <c r="A125" t="s">
        <v>649</v>
      </c>
      <c r="B125" t="s">
        <v>120</v>
      </c>
      <c r="C125" t="s">
        <v>634</v>
      </c>
      <c r="D125" s="1">
        <v>21678066</v>
      </c>
      <c r="E125" s="1">
        <v>17656822</v>
      </c>
      <c r="F125" s="1">
        <v>6988664</v>
      </c>
      <c r="G125" s="1">
        <v>24645486</v>
      </c>
      <c r="H125" s="1">
        <v>46323552</v>
      </c>
      <c r="I125" t="s">
        <v>635</v>
      </c>
      <c r="J125">
        <v>2022</v>
      </c>
    </row>
    <row r="126" spans="1:10" x14ac:dyDescent="0.35">
      <c r="A126" t="s">
        <v>650</v>
      </c>
      <c r="B126" t="s">
        <v>120</v>
      </c>
      <c r="C126" t="s">
        <v>637</v>
      </c>
      <c r="D126" s="1">
        <v>40240866</v>
      </c>
      <c r="E126" s="1">
        <v>22780047</v>
      </c>
      <c r="F126" s="1">
        <v>7265241</v>
      </c>
      <c r="G126" s="1">
        <v>30045288</v>
      </c>
      <c r="H126" s="1">
        <v>70286154</v>
      </c>
      <c r="I126" t="s">
        <v>638</v>
      </c>
      <c r="J126">
        <v>2023</v>
      </c>
    </row>
    <row r="127" spans="1:10" x14ac:dyDescent="0.35">
      <c r="A127" t="s">
        <v>651</v>
      </c>
      <c r="B127" t="s">
        <v>120</v>
      </c>
      <c r="C127" t="s">
        <v>640</v>
      </c>
      <c r="D127" s="1">
        <v>43203646</v>
      </c>
      <c r="E127" s="1">
        <v>23641638</v>
      </c>
      <c r="F127" s="1">
        <v>7884458</v>
      </c>
      <c r="G127" s="1">
        <v>31526096</v>
      </c>
      <c r="H127" s="1">
        <v>74729742</v>
      </c>
      <c r="I127" t="s">
        <v>641</v>
      </c>
      <c r="J127">
        <v>2024</v>
      </c>
    </row>
    <row r="128" spans="1:10" x14ac:dyDescent="0.35">
      <c r="A128" t="s">
        <v>652</v>
      </c>
      <c r="B128" t="s">
        <v>120</v>
      </c>
      <c r="C128" t="s">
        <v>643</v>
      </c>
      <c r="D128" s="1">
        <v>42216135</v>
      </c>
      <c r="E128" s="1">
        <v>23012156</v>
      </c>
      <c r="F128" s="1">
        <v>8171056</v>
      </c>
      <c r="G128" s="1">
        <v>31183212</v>
      </c>
      <c r="H128" s="1">
        <v>73399347</v>
      </c>
      <c r="I128" t="s">
        <v>644</v>
      </c>
      <c r="J128">
        <v>2025</v>
      </c>
    </row>
    <row r="129" spans="1:10" x14ac:dyDescent="0.35">
      <c r="A129" t="s">
        <v>342</v>
      </c>
      <c r="B129" t="s">
        <v>135</v>
      </c>
      <c r="C129" t="s">
        <v>83</v>
      </c>
      <c r="D129" s="1">
        <v>7128.3795</v>
      </c>
      <c r="E129" s="1">
        <v>2586.3146620000002</v>
      </c>
      <c r="F129" s="1">
        <v>1886.389197</v>
      </c>
      <c r="G129" s="1">
        <v>4472.7038590000002</v>
      </c>
      <c r="H129" s="1">
        <v>11588.920136000001</v>
      </c>
      <c r="I129" t="s">
        <v>188</v>
      </c>
      <c r="J129">
        <v>1986</v>
      </c>
    </row>
    <row r="130" spans="1:10" x14ac:dyDescent="0.35">
      <c r="A130" t="s">
        <v>343</v>
      </c>
      <c r="B130" t="s">
        <v>135</v>
      </c>
      <c r="C130" t="s">
        <v>84</v>
      </c>
      <c r="D130" s="1">
        <v>7705.0557509999999</v>
      </c>
      <c r="E130" s="1">
        <v>2633.5531980000001</v>
      </c>
      <c r="F130" s="1">
        <v>2043.3173870000001</v>
      </c>
      <c r="G130" s="1">
        <v>4676.8705850000006</v>
      </c>
      <c r="H130" s="1">
        <v>12372.644917</v>
      </c>
      <c r="I130" t="s">
        <v>205</v>
      </c>
      <c r="J130">
        <v>1987</v>
      </c>
    </row>
    <row r="131" spans="1:10" x14ac:dyDescent="0.35">
      <c r="A131" t="s">
        <v>344</v>
      </c>
      <c r="B131" t="s">
        <v>135</v>
      </c>
      <c r="C131" t="s">
        <v>85</v>
      </c>
      <c r="D131" s="1">
        <v>8569.7633480000004</v>
      </c>
      <c r="E131" s="1">
        <v>2814.7092590000002</v>
      </c>
      <c r="F131" s="1">
        <v>2259.818006</v>
      </c>
      <c r="G131" s="1">
        <v>5074.5272650000006</v>
      </c>
      <c r="H131" s="1">
        <v>13623.397778</v>
      </c>
      <c r="I131" t="s">
        <v>207</v>
      </c>
      <c r="J131">
        <v>1988</v>
      </c>
    </row>
    <row r="132" spans="1:10" x14ac:dyDescent="0.35">
      <c r="A132" t="s">
        <v>345</v>
      </c>
      <c r="B132" t="s">
        <v>135</v>
      </c>
      <c r="C132" t="s">
        <v>86</v>
      </c>
      <c r="D132" s="1">
        <v>9064.9418239999995</v>
      </c>
      <c r="E132" s="1">
        <v>2901.722855</v>
      </c>
      <c r="F132" s="1">
        <v>2233.1813139999999</v>
      </c>
      <c r="G132" s="1">
        <v>5134.9041689999995</v>
      </c>
      <c r="H132" s="1">
        <v>14168.629935000001</v>
      </c>
      <c r="I132" t="s">
        <v>209</v>
      </c>
      <c r="J132">
        <v>1989</v>
      </c>
    </row>
    <row r="133" spans="1:10" x14ac:dyDescent="0.35">
      <c r="A133" t="s">
        <v>346</v>
      </c>
      <c r="B133" t="s">
        <v>135</v>
      </c>
      <c r="C133" t="s">
        <v>87</v>
      </c>
      <c r="D133" s="1">
        <v>6793.6105879999996</v>
      </c>
      <c r="E133" s="1">
        <v>2254.5030059999999</v>
      </c>
      <c r="F133" s="1">
        <v>1469.378201</v>
      </c>
      <c r="G133" s="1">
        <v>3723.8812069999999</v>
      </c>
      <c r="H133" s="1">
        <v>10490.243283</v>
      </c>
      <c r="I133" t="s">
        <v>211</v>
      </c>
      <c r="J133">
        <v>1990</v>
      </c>
    </row>
    <row r="134" spans="1:10" x14ac:dyDescent="0.35">
      <c r="A134" t="s">
        <v>347</v>
      </c>
      <c r="B134" t="s">
        <v>135</v>
      </c>
      <c r="C134" t="s">
        <v>89</v>
      </c>
      <c r="D134" s="1">
        <v>9913.3954780000004</v>
      </c>
      <c r="E134" s="1">
        <v>3141.5346469999999</v>
      </c>
      <c r="F134" s="1">
        <v>2115.1601059999998</v>
      </c>
      <c r="G134" s="1">
        <v>5256.6947529999998</v>
      </c>
      <c r="H134" s="1">
        <v>15139.951322000001</v>
      </c>
      <c r="I134" t="s">
        <v>213</v>
      </c>
      <c r="J134">
        <v>1991</v>
      </c>
    </row>
    <row r="135" spans="1:10" x14ac:dyDescent="0.35">
      <c r="A135" t="s">
        <v>348</v>
      </c>
      <c r="B135" t="s">
        <v>135</v>
      </c>
      <c r="C135" t="s">
        <v>97</v>
      </c>
      <c r="D135" s="1">
        <v>13526.849082000001</v>
      </c>
      <c r="E135" s="1">
        <v>4119.0334650000004</v>
      </c>
      <c r="F135" s="1">
        <v>2202.6258499999999</v>
      </c>
      <c r="G135" s="1">
        <v>6321.6593150000008</v>
      </c>
      <c r="H135" s="1">
        <v>19806.936677000002</v>
      </c>
      <c r="I135" t="s">
        <v>215</v>
      </c>
      <c r="J135">
        <v>1992</v>
      </c>
    </row>
    <row r="136" spans="1:10" x14ac:dyDescent="0.35">
      <c r="A136" t="s">
        <v>349</v>
      </c>
      <c r="B136" t="s">
        <v>135</v>
      </c>
      <c r="C136" t="s">
        <v>98</v>
      </c>
      <c r="D136" s="1">
        <v>13286.459763999999</v>
      </c>
      <c r="E136" s="1">
        <v>4234.4564920000003</v>
      </c>
      <c r="F136" s="1">
        <v>2329.2307780000001</v>
      </c>
      <c r="G136" s="1">
        <v>6563.6872700000004</v>
      </c>
      <c r="H136" s="1">
        <v>19849.261702</v>
      </c>
      <c r="I136" t="s">
        <v>217</v>
      </c>
      <c r="J136">
        <v>1993</v>
      </c>
    </row>
    <row r="137" spans="1:10" x14ac:dyDescent="0.35">
      <c r="A137" t="s">
        <v>350</v>
      </c>
      <c r="B137" t="s">
        <v>135</v>
      </c>
      <c r="C137" t="s">
        <v>100</v>
      </c>
      <c r="D137" s="1">
        <v>15455.807287</v>
      </c>
      <c r="E137" s="1">
        <v>5729.3924379999999</v>
      </c>
      <c r="F137" s="1">
        <v>2692.0685429999999</v>
      </c>
      <c r="G137" s="1">
        <v>8421.4609810000002</v>
      </c>
      <c r="H137" s="1">
        <v>23862.332686999998</v>
      </c>
      <c r="I137" t="s">
        <v>219</v>
      </c>
      <c r="J137">
        <v>1994</v>
      </c>
    </row>
    <row r="138" spans="1:10" x14ac:dyDescent="0.35">
      <c r="A138" t="s">
        <v>351</v>
      </c>
      <c r="B138" t="s">
        <v>135</v>
      </c>
      <c r="C138" t="s">
        <v>101</v>
      </c>
      <c r="D138" s="1">
        <v>16944.468418</v>
      </c>
      <c r="E138" s="1">
        <v>6432.941065</v>
      </c>
      <c r="F138" s="1">
        <v>3036.7271000000001</v>
      </c>
      <c r="G138" s="1">
        <v>9469.6681649999991</v>
      </c>
      <c r="H138" s="1">
        <v>26394.410639000002</v>
      </c>
      <c r="I138" t="s">
        <v>221</v>
      </c>
      <c r="J138">
        <v>1995</v>
      </c>
    </row>
    <row r="139" spans="1:10" x14ac:dyDescent="0.35">
      <c r="A139" t="s">
        <v>352</v>
      </c>
      <c r="B139" t="s">
        <v>135</v>
      </c>
      <c r="C139" t="s">
        <v>102</v>
      </c>
      <c r="D139" s="1">
        <v>18303.323154999998</v>
      </c>
      <c r="E139" s="1">
        <v>6922.9726689999998</v>
      </c>
      <c r="F139" s="1">
        <v>3160.500223</v>
      </c>
      <c r="G139" s="1">
        <v>10083.472892</v>
      </c>
      <c r="H139" s="1">
        <v>28372.962089000001</v>
      </c>
      <c r="I139" t="s">
        <v>223</v>
      </c>
      <c r="J139">
        <v>1996</v>
      </c>
    </row>
    <row r="140" spans="1:10" x14ac:dyDescent="0.35">
      <c r="A140" t="s">
        <v>353</v>
      </c>
      <c r="B140" t="s">
        <v>135</v>
      </c>
      <c r="C140" t="s">
        <v>103</v>
      </c>
      <c r="D140" s="1">
        <v>18866.886205999999</v>
      </c>
      <c r="E140" s="1">
        <v>7181.2103530000004</v>
      </c>
      <c r="F140" s="1">
        <v>3296.1358530000002</v>
      </c>
      <c r="G140" s="1">
        <v>10477.346206</v>
      </c>
      <c r="H140" s="1">
        <v>29342.925173</v>
      </c>
      <c r="I140" t="s">
        <v>225</v>
      </c>
      <c r="J140">
        <v>1997</v>
      </c>
    </row>
    <row r="141" spans="1:10" x14ac:dyDescent="0.35">
      <c r="A141" t="s">
        <v>354</v>
      </c>
      <c r="B141" t="s">
        <v>135</v>
      </c>
      <c r="C141" t="s">
        <v>104</v>
      </c>
      <c r="D141" s="1">
        <v>19260.447938000001</v>
      </c>
      <c r="E141" s="1">
        <v>7172.7499959999996</v>
      </c>
      <c r="F141" s="1">
        <v>3347.4376769999999</v>
      </c>
      <c r="G141" s="1">
        <v>10520.187673</v>
      </c>
      <c r="H141" s="1">
        <v>29780.623640000002</v>
      </c>
      <c r="I141" t="s">
        <v>227</v>
      </c>
      <c r="J141">
        <v>1998</v>
      </c>
    </row>
    <row r="142" spans="1:10" x14ac:dyDescent="0.35">
      <c r="A142" t="s">
        <v>355</v>
      </c>
      <c r="B142" t="s">
        <v>135</v>
      </c>
      <c r="C142" t="s">
        <v>105</v>
      </c>
      <c r="D142" s="1">
        <v>19711.878302000001</v>
      </c>
      <c r="E142" s="1">
        <v>7181.8354529999997</v>
      </c>
      <c r="F142" s="1">
        <v>3496.3029449999999</v>
      </c>
      <c r="G142" s="1">
        <v>10678.138397999999</v>
      </c>
      <c r="H142" s="1">
        <v>30390.004293999998</v>
      </c>
      <c r="I142" t="s">
        <v>187</v>
      </c>
      <c r="J142">
        <v>1999</v>
      </c>
    </row>
    <row r="143" spans="1:10" x14ac:dyDescent="0.35">
      <c r="A143" t="s">
        <v>356</v>
      </c>
      <c r="B143" t="s">
        <v>135</v>
      </c>
      <c r="C143" t="s">
        <v>106</v>
      </c>
      <c r="D143" s="1">
        <v>21021.436487999999</v>
      </c>
      <c r="E143" s="1">
        <v>7550.7317350000003</v>
      </c>
      <c r="F143" s="1">
        <v>3631.3913309999998</v>
      </c>
      <c r="G143" s="1">
        <v>11182.123066</v>
      </c>
      <c r="H143" s="1">
        <v>32203.563247999999</v>
      </c>
      <c r="I143" t="s">
        <v>230</v>
      </c>
      <c r="J143">
        <v>2000</v>
      </c>
    </row>
    <row r="144" spans="1:10" x14ac:dyDescent="0.35">
      <c r="A144" t="s">
        <v>357</v>
      </c>
      <c r="B144" t="s">
        <v>135</v>
      </c>
      <c r="C144" t="s">
        <v>107</v>
      </c>
      <c r="D144" s="1">
        <v>23491.415222</v>
      </c>
      <c r="E144" s="1">
        <v>7913.2607360000002</v>
      </c>
      <c r="F144" s="1">
        <v>3610.2360859999999</v>
      </c>
      <c r="G144" s="1">
        <v>11523.496822000001</v>
      </c>
      <c r="H144" s="1">
        <v>35014.922269000002</v>
      </c>
      <c r="I144" t="s">
        <v>232</v>
      </c>
      <c r="J144">
        <v>2001</v>
      </c>
    </row>
    <row r="145" spans="1:10" x14ac:dyDescent="0.35">
      <c r="A145" t="s">
        <v>358</v>
      </c>
      <c r="B145" t="s">
        <v>135</v>
      </c>
      <c r="C145" t="s">
        <v>108</v>
      </c>
      <c r="D145" s="1">
        <v>21843.223069</v>
      </c>
      <c r="E145" s="1">
        <v>7559.7262170000004</v>
      </c>
      <c r="F145" s="1">
        <v>2897.2767239999998</v>
      </c>
      <c r="G145" s="1">
        <v>10457.002941000001</v>
      </c>
      <c r="H145" s="1">
        <v>32300.226853</v>
      </c>
      <c r="I145" t="s">
        <v>234</v>
      </c>
      <c r="J145">
        <v>2002</v>
      </c>
    </row>
    <row r="146" spans="1:10" x14ac:dyDescent="0.35">
      <c r="A146" t="s">
        <v>359</v>
      </c>
      <c r="B146" t="s">
        <v>135</v>
      </c>
      <c r="C146" t="s">
        <v>115</v>
      </c>
      <c r="D146" s="1">
        <v>23456.074466999999</v>
      </c>
      <c r="E146" s="1">
        <v>8510.7673799999993</v>
      </c>
      <c r="F146" s="1">
        <v>3136.880553</v>
      </c>
      <c r="G146" s="1">
        <v>11647.647933</v>
      </c>
      <c r="H146" s="1">
        <v>35103.725601999999</v>
      </c>
      <c r="I146" t="s">
        <v>236</v>
      </c>
      <c r="J146">
        <v>2003</v>
      </c>
    </row>
    <row r="147" spans="1:10" x14ac:dyDescent="0.35">
      <c r="A147" t="s">
        <v>360</v>
      </c>
      <c r="B147" t="s">
        <v>135</v>
      </c>
      <c r="C147" t="s">
        <v>88</v>
      </c>
      <c r="D147" s="1">
        <v>26828.416743000002</v>
      </c>
      <c r="E147" s="1">
        <v>10161.460010999999</v>
      </c>
      <c r="F147" s="1">
        <v>3412.2211609999999</v>
      </c>
      <c r="G147" s="1">
        <v>13573.681171999999</v>
      </c>
      <c r="H147" s="1">
        <v>40402.092155999999</v>
      </c>
      <c r="I147" t="s">
        <v>238</v>
      </c>
      <c r="J147">
        <v>2004</v>
      </c>
    </row>
    <row r="148" spans="1:10" x14ac:dyDescent="0.35">
      <c r="A148" t="s">
        <v>361</v>
      </c>
      <c r="B148" t="s">
        <v>135</v>
      </c>
      <c r="C148" t="s">
        <v>116</v>
      </c>
      <c r="D148" s="1">
        <v>28787.372696999999</v>
      </c>
      <c r="E148" s="1">
        <v>12471.807129999999</v>
      </c>
      <c r="F148" s="1">
        <v>3788.5493280000001</v>
      </c>
      <c r="G148" s="1">
        <v>16260.356457999998</v>
      </c>
      <c r="H148" s="1">
        <v>45047.723255999997</v>
      </c>
      <c r="I148" t="s">
        <v>240</v>
      </c>
      <c r="J148">
        <v>2005</v>
      </c>
    </row>
    <row r="149" spans="1:10" x14ac:dyDescent="0.35">
      <c r="A149" t="s">
        <v>362</v>
      </c>
      <c r="B149" t="s">
        <v>135</v>
      </c>
      <c r="C149" t="s">
        <v>117</v>
      </c>
      <c r="D149" s="1">
        <v>30192.990714</v>
      </c>
      <c r="E149" s="1">
        <v>13515.922457999999</v>
      </c>
      <c r="F149" s="1">
        <v>4073.5810879999999</v>
      </c>
      <c r="G149" s="1">
        <v>17589.503546</v>
      </c>
      <c r="H149" s="1">
        <v>47782.488774999998</v>
      </c>
      <c r="I149" t="s">
        <v>242</v>
      </c>
      <c r="J149">
        <v>2006</v>
      </c>
    </row>
    <row r="150" spans="1:10" x14ac:dyDescent="0.35">
      <c r="A150" t="s">
        <v>363</v>
      </c>
      <c r="B150" t="s">
        <v>135</v>
      </c>
      <c r="C150" t="s">
        <v>118</v>
      </c>
      <c r="D150" s="1">
        <v>33003.457952999997</v>
      </c>
      <c r="E150" s="1">
        <v>14463.186941</v>
      </c>
      <c r="F150" s="1">
        <v>4555.321465</v>
      </c>
      <c r="G150" s="1">
        <v>19018.508406000001</v>
      </c>
      <c r="H150" s="1">
        <v>52022.148423999999</v>
      </c>
      <c r="I150" t="s">
        <v>244</v>
      </c>
      <c r="J150">
        <v>2007</v>
      </c>
    </row>
    <row r="151" spans="1:10" x14ac:dyDescent="0.35">
      <c r="A151" t="s">
        <v>364</v>
      </c>
      <c r="B151" t="s">
        <v>135</v>
      </c>
      <c r="C151" t="s">
        <v>109</v>
      </c>
      <c r="D151" s="1">
        <v>35715.870706000002</v>
      </c>
      <c r="E151" s="1">
        <v>15574.317669</v>
      </c>
      <c r="F151" s="1">
        <v>4900.5684110000002</v>
      </c>
      <c r="G151" s="1">
        <v>20474.88608</v>
      </c>
      <c r="H151" s="1">
        <v>56191.02317</v>
      </c>
      <c r="I151" t="s">
        <v>246</v>
      </c>
      <c r="J151">
        <v>2008</v>
      </c>
    </row>
    <row r="152" spans="1:10" x14ac:dyDescent="0.35">
      <c r="A152" t="s">
        <v>365</v>
      </c>
      <c r="B152" t="s">
        <v>135</v>
      </c>
      <c r="C152" t="s">
        <v>110</v>
      </c>
      <c r="D152" s="1">
        <v>36205.422588000001</v>
      </c>
      <c r="E152" s="1">
        <v>16280.317709000001</v>
      </c>
      <c r="F152" s="1">
        <v>5065.2142670000003</v>
      </c>
      <c r="G152" s="1">
        <v>21345.531976000002</v>
      </c>
      <c r="H152" s="1">
        <v>57551.224313999999</v>
      </c>
      <c r="I152" t="s">
        <v>186</v>
      </c>
      <c r="J152">
        <v>2009</v>
      </c>
    </row>
    <row r="153" spans="1:10" x14ac:dyDescent="0.35">
      <c r="A153" t="s">
        <v>366</v>
      </c>
      <c r="B153" t="s">
        <v>135</v>
      </c>
      <c r="C153" t="s">
        <v>99</v>
      </c>
      <c r="D153" s="1">
        <v>37493.658233000002</v>
      </c>
      <c r="E153" s="1">
        <v>16166.963055</v>
      </c>
      <c r="F153" s="1">
        <v>5354.9471869999998</v>
      </c>
      <c r="G153" s="1">
        <v>21521.910241999998</v>
      </c>
      <c r="H153" s="1">
        <v>59015.604958999997</v>
      </c>
      <c r="I153" t="s">
        <v>249</v>
      </c>
      <c r="J153">
        <v>2010</v>
      </c>
    </row>
    <row r="154" spans="1:10" x14ac:dyDescent="0.35">
      <c r="A154" t="s">
        <v>367</v>
      </c>
      <c r="B154" t="s">
        <v>135</v>
      </c>
      <c r="C154" t="s">
        <v>90</v>
      </c>
      <c r="D154" s="1">
        <v>39834.697396000003</v>
      </c>
      <c r="E154" s="1">
        <v>17365.944650000001</v>
      </c>
      <c r="F154" s="1">
        <v>5947.8288970000003</v>
      </c>
      <c r="G154" s="1">
        <v>23313.773547000001</v>
      </c>
      <c r="H154" s="1">
        <v>63148.467153999998</v>
      </c>
      <c r="I154" t="s">
        <v>251</v>
      </c>
      <c r="J154">
        <v>2011</v>
      </c>
    </row>
    <row r="155" spans="1:10" x14ac:dyDescent="0.35">
      <c r="A155" t="s">
        <v>368</v>
      </c>
      <c r="B155" t="s">
        <v>135</v>
      </c>
      <c r="C155" t="s">
        <v>91</v>
      </c>
      <c r="D155" s="1">
        <v>40327.993882000002</v>
      </c>
      <c r="E155" s="1">
        <v>17607.685536000001</v>
      </c>
      <c r="F155" s="1">
        <v>6415.1787679999998</v>
      </c>
      <c r="G155" s="1">
        <v>24022.864304000002</v>
      </c>
      <c r="H155" s="1">
        <v>64350.894386</v>
      </c>
      <c r="I155" t="s">
        <v>253</v>
      </c>
      <c r="J155">
        <v>2012</v>
      </c>
    </row>
    <row r="156" spans="1:10" x14ac:dyDescent="0.35">
      <c r="A156" t="s">
        <v>369</v>
      </c>
      <c r="B156" t="s">
        <v>135</v>
      </c>
      <c r="C156" t="s">
        <v>111</v>
      </c>
      <c r="D156" s="1">
        <v>42227.515364999999</v>
      </c>
      <c r="E156" s="1">
        <v>18403.026761000001</v>
      </c>
      <c r="F156" s="1">
        <v>6548.6995429999997</v>
      </c>
      <c r="G156" s="1">
        <v>24951.726304</v>
      </c>
      <c r="H156" s="1">
        <v>67179.275070999996</v>
      </c>
      <c r="I156" t="s">
        <v>255</v>
      </c>
      <c r="J156">
        <v>2013</v>
      </c>
    </row>
    <row r="157" spans="1:10" x14ac:dyDescent="0.35">
      <c r="A157" t="s">
        <v>370</v>
      </c>
      <c r="B157" t="s">
        <v>135</v>
      </c>
      <c r="C157" t="s">
        <v>112</v>
      </c>
      <c r="D157" s="1">
        <v>42729.878606999999</v>
      </c>
      <c r="E157" s="1">
        <v>18981.924808</v>
      </c>
      <c r="F157" s="1">
        <v>6399.6794250000003</v>
      </c>
      <c r="G157" s="1">
        <v>25381.604232999998</v>
      </c>
      <c r="H157" s="1">
        <v>68111.514118999999</v>
      </c>
      <c r="I157" t="s">
        <v>185</v>
      </c>
      <c r="J157">
        <v>2014</v>
      </c>
    </row>
    <row r="158" spans="1:10" x14ac:dyDescent="0.35">
      <c r="A158" t="s">
        <v>371</v>
      </c>
      <c r="B158" t="s">
        <v>135</v>
      </c>
      <c r="C158" t="s">
        <v>92</v>
      </c>
      <c r="D158" s="1">
        <v>42492.683907999999</v>
      </c>
      <c r="E158" s="1">
        <v>18988.704998000001</v>
      </c>
      <c r="F158" s="1">
        <v>5981.8876039999996</v>
      </c>
      <c r="G158" s="1">
        <v>24970.592602000001</v>
      </c>
      <c r="H158" s="1">
        <v>67463.320307999995</v>
      </c>
      <c r="I158" t="s">
        <v>258</v>
      </c>
      <c r="J158">
        <v>2015</v>
      </c>
    </row>
    <row r="159" spans="1:10" x14ac:dyDescent="0.35">
      <c r="A159" t="s">
        <v>372</v>
      </c>
      <c r="B159" t="s">
        <v>135</v>
      </c>
      <c r="C159" t="s">
        <v>93</v>
      </c>
      <c r="D159" s="1">
        <v>43675.783921000002</v>
      </c>
      <c r="E159" s="1">
        <v>19514.584617</v>
      </c>
      <c r="F159" s="1">
        <v>5669.6964349999998</v>
      </c>
      <c r="G159" s="1">
        <v>25184.281051999998</v>
      </c>
      <c r="H159" s="1">
        <v>68860.143389000004</v>
      </c>
      <c r="I159" t="s">
        <v>260</v>
      </c>
      <c r="J159">
        <v>2016</v>
      </c>
    </row>
    <row r="160" spans="1:10" x14ac:dyDescent="0.35">
      <c r="A160" t="s">
        <v>373</v>
      </c>
      <c r="B160" t="s">
        <v>135</v>
      </c>
      <c r="C160" t="s">
        <v>94</v>
      </c>
      <c r="D160" s="1">
        <v>43953.872652999999</v>
      </c>
      <c r="E160" s="1">
        <v>20025.158327000001</v>
      </c>
      <c r="F160" s="1">
        <v>5523.1637700000001</v>
      </c>
      <c r="G160" s="1">
        <v>25548.322097</v>
      </c>
      <c r="H160" s="1">
        <v>69502.192395000005</v>
      </c>
      <c r="I160" t="s">
        <v>262</v>
      </c>
      <c r="J160">
        <v>2017</v>
      </c>
    </row>
    <row r="161" spans="1:10" x14ac:dyDescent="0.35">
      <c r="A161" t="s">
        <v>374</v>
      </c>
      <c r="B161" t="s">
        <v>135</v>
      </c>
      <c r="C161" t="s">
        <v>113</v>
      </c>
      <c r="D161" s="1">
        <v>44787.078506999998</v>
      </c>
      <c r="E161" s="1">
        <v>20561.054758999999</v>
      </c>
      <c r="F161" s="1">
        <v>5534.5715069999997</v>
      </c>
      <c r="G161" s="1">
        <v>26095.626265999999</v>
      </c>
      <c r="H161" s="1">
        <v>70882.704773000005</v>
      </c>
      <c r="I161" t="s">
        <v>264</v>
      </c>
      <c r="J161">
        <v>2018</v>
      </c>
    </row>
    <row r="162" spans="1:10" x14ac:dyDescent="0.35">
      <c r="A162" t="s">
        <v>375</v>
      </c>
      <c r="B162" t="s">
        <v>135</v>
      </c>
      <c r="C162" t="s">
        <v>95</v>
      </c>
      <c r="D162" s="1">
        <v>44901.739591999998</v>
      </c>
      <c r="E162" s="1">
        <v>20417.950462000001</v>
      </c>
      <c r="F162" s="1">
        <v>5763.7205709999998</v>
      </c>
      <c r="G162" s="1">
        <v>26181.671032999999</v>
      </c>
      <c r="H162" s="1">
        <v>71083.410625000004</v>
      </c>
      <c r="I162" t="s">
        <v>184</v>
      </c>
      <c r="J162">
        <v>2019</v>
      </c>
    </row>
    <row r="163" spans="1:10" x14ac:dyDescent="0.35">
      <c r="A163" t="s">
        <v>376</v>
      </c>
      <c r="B163" t="s">
        <v>135</v>
      </c>
      <c r="C163" t="s">
        <v>96</v>
      </c>
      <c r="D163" s="1">
        <v>33396.733896999998</v>
      </c>
      <c r="E163" s="1">
        <v>15007.538391</v>
      </c>
      <c r="F163" s="1">
        <v>4396.8162929999999</v>
      </c>
      <c r="G163" s="1">
        <v>19404.354683999998</v>
      </c>
      <c r="H163" s="1">
        <v>52801.088581000004</v>
      </c>
      <c r="I163" t="s">
        <v>267</v>
      </c>
      <c r="J163">
        <v>2020</v>
      </c>
    </row>
    <row r="164" spans="1:10" x14ac:dyDescent="0.35">
      <c r="A164" t="s">
        <v>377</v>
      </c>
      <c r="B164" t="s">
        <v>135</v>
      </c>
      <c r="C164" t="s">
        <v>114</v>
      </c>
      <c r="D164" s="1">
        <v>11567.551224999999</v>
      </c>
      <c r="E164" s="1">
        <v>9583.1282719999999</v>
      </c>
      <c r="F164" s="1">
        <v>3606.6707510000001</v>
      </c>
      <c r="G164" s="1">
        <v>13189.799023</v>
      </c>
      <c r="H164" s="1">
        <v>24757.350247999999</v>
      </c>
      <c r="I164" t="s">
        <v>269</v>
      </c>
      <c r="J164">
        <v>2021</v>
      </c>
    </row>
    <row r="165" spans="1:10" x14ac:dyDescent="0.35">
      <c r="A165" t="s">
        <v>653</v>
      </c>
      <c r="B165" t="s">
        <v>135</v>
      </c>
      <c r="C165" t="s">
        <v>634</v>
      </c>
      <c r="D165" s="1">
        <v>17123.226589999998</v>
      </c>
      <c r="E165" s="1">
        <v>13191.490487999999</v>
      </c>
      <c r="F165" s="1">
        <v>4572.3618749999996</v>
      </c>
      <c r="G165" s="1">
        <v>17763.852362999998</v>
      </c>
      <c r="H165" s="1">
        <v>34887.152566999997</v>
      </c>
      <c r="I165" t="s">
        <v>635</v>
      </c>
      <c r="J165">
        <v>2022</v>
      </c>
    </row>
    <row r="166" spans="1:10" x14ac:dyDescent="0.35">
      <c r="A166" t="s">
        <v>654</v>
      </c>
      <c r="B166" t="s">
        <v>135</v>
      </c>
      <c r="C166" t="s">
        <v>637</v>
      </c>
      <c r="D166" s="1">
        <v>40524.155050000001</v>
      </c>
      <c r="E166" s="1">
        <v>19904.689724</v>
      </c>
      <c r="F166" s="1">
        <v>5798.7563399999999</v>
      </c>
      <c r="G166" s="1">
        <v>25703.446064</v>
      </c>
      <c r="H166" s="1">
        <v>66227.906004000004</v>
      </c>
      <c r="I166" t="s">
        <v>638</v>
      </c>
      <c r="J166">
        <v>2023</v>
      </c>
    </row>
    <row r="167" spans="1:10" x14ac:dyDescent="0.35">
      <c r="A167" t="s">
        <v>655</v>
      </c>
      <c r="B167" t="s">
        <v>135</v>
      </c>
      <c r="C167" t="s">
        <v>640</v>
      </c>
      <c r="D167" s="1">
        <v>43434.998696000002</v>
      </c>
      <c r="E167" s="1">
        <v>20538.577771</v>
      </c>
      <c r="F167" s="1">
        <v>6002.3939319999999</v>
      </c>
      <c r="G167" s="1">
        <v>26540.971702999999</v>
      </c>
      <c r="H167" s="1">
        <v>69976.361604999998</v>
      </c>
      <c r="I167" t="s">
        <v>641</v>
      </c>
      <c r="J167">
        <v>2024</v>
      </c>
    </row>
    <row r="168" spans="1:10" x14ac:dyDescent="0.35">
      <c r="A168" t="s">
        <v>656</v>
      </c>
      <c r="B168" t="s">
        <v>135</v>
      </c>
      <c r="C168" t="s">
        <v>643</v>
      </c>
      <c r="D168" s="1">
        <v>44550.447848000003</v>
      </c>
      <c r="E168" s="1">
        <v>20800.167750000001</v>
      </c>
      <c r="F168" s="1">
        <v>6312.3226759999998</v>
      </c>
      <c r="G168" s="1">
        <v>27112.490426</v>
      </c>
      <c r="H168" s="1">
        <v>71663.174601999999</v>
      </c>
      <c r="I168" t="s">
        <v>644</v>
      </c>
      <c r="J168">
        <v>2025</v>
      </c>
    </row>
    <row r="169" spans="1:10" x14ac:dyDescent="0.35">
      <c r="A169" t="s">
        <v>378</v>
      </c>
      <c r="B169" t="s">
        <v>136</v>
      </c>
      <c r="C169" t="s">
        <v>83</v>
      </c>
      <c r="D169" s="1">
        <v>9556.2112589999997</v>
      </c>
      <c r="E169" s="1">
        <v>3765.436322</v>
      </c>
      <c r="F169" s="1">
        <v>2820.0255419999999</v>
      </c>
      <c r="G169" s="1">
        <v>6585.4618639999999</v>
      </c>
      <c r="H169" s="1">
        <v>16109.845142</v>
      </c>
      <c r="I169" t="s">
        <v>188</v>
      </c>
      <c r="J169">
        <v>1986</v>
      </c>
    </row>
    <row r="170" spans="1:10" x14ac:dyDescent="0.35">
      <c r="A170" t="s">
        <v>379</v>
      </c>
      <c r="B170" t="s">
        <v>136</v>
      </c>
      <c r="C170" t="s">
        <v>84</v>
      </c>
      <c r="D170" s="1">
        <v>10402.67016</v>
      </c>
      <c r="E170" s="1">
        <v>3857.0515620000001</v>
      </c>
      <c r="F170" s="1">
        <v>3081.692873</v>
      </c>
      <c r="G170" s="1">
        <v>6938.7444350000005</v>
      </c>
      <c r="H170" s="1">
        <v>17316.195946</v>
      </c>
      <c r="I170" t="s">
        <v>205</v>
      </c>
      <c r="J170">
        <v>1987</v>
      </c>
    </row>
    <row r="171" spans="1:10" x14ac:dyDescent="0.35">
      <c r="A171" t="s">
        <v>380</v>
      </c>
      <c r="B171" t="s">
        <v>136</v>
      </c>
      <c r="C171" t="s">
        <v>85</v>
      </c>
      <c r="D171" s="1">
        <v>11029.088972</v>
      </c>
      <c r="E171" s="1">
        <v>4059.9363939999998</v>
      </c>
      <c r="F171" s="1">
        <v>3280.441378</v>
      </c>
      <c r="G171" s="1">
        <v>7340.3777719999998</v>
      </c>
      <c r="H171" s="1">
        <v>18321.840646000001</v>
      </c>
      <c r="I171" t="s">
        <v>207</v>
      </c>
      <c r="J171">
        <v>1988</v>
      </c>
    </row>
    <row r="172" spans="1:10" x14ac:dyDescent="0.35">
      <c r="A172" t="s">
        <v>381</v>
      </c>
      <c r="B172" t="s">
        <v>136</v>
      </c>
      <c r="C172" t="s">
        <v>86</v>
      </c>
      <c r="D172" s="1">
        <v>11557.958799</v>
      </c>
      <c r="E172" s="1">
        <v>4104.7478590000001</v>
      </c>
      <c r="F172" s="1">
        <v>3220.266967</v>
      </c>
      <c r="G172" s="1">
        <v>7325.0148260000005</v>
      </c>
      <c r="H172" s="1">
        <v>18821.360015999999</v>
      </c>
      <c r="I172" t="s">
        <v>209</v>
      </c>
      <c r="J172">
        <v>1989</v>
      </c>
    </row>
    <row r="173" spans="1:10" x14ac:dyDescent="0.35">
      <c r="A173" t="s">
        <v>382</v>
      </c>
      <c r="B173" t="s">
        <v>136</v>
      </c>
      <c r="C173" t="s">
        <v>87</v>
      </c>
      <c r="D173" s="1">
        <v>9274.0263799999993</v>
      </c>
      <c r="E173" s="1">
        <v>3453.5740070000002</v>
      </c>
      <c r="F173" s="1">
        <v>2171.1278769999999</v>
      </c>
      <c r="G173" s="1">
        <v>5624.7018840000001</v>
      </c>
      <c r="H173" s="1">
        <v>14846.965047</v>
      </c>
      <c r="I173" t="s">
        <v>211</v>
      </c>
      <c r="J173">
        <v>1990</v>
      </c>
    </row>
    <row r="174" spans="1:10" x14ac:dyDescent="0.35">
      <c r="A174" t="s">
        <v>383</v>
      </c>
      <c r="B174" t="s">
        <v>136</v>
      </c>
      <c r="C174" t="s">
        <v>89</v>
      </c>
      <c r="D174" s="1">
        <v>13840.388089</v>
      </c>
      <c r="E174" s="1">
        <v>4771.9971949999999</v>
      </c>
      <c r="F174" s="1">
        <v>3195.1452570000001</v>
      </c>
      <c r="G174" s="1">
        <v>7967.142452</v>
      </c>
      <c r="H174" s="1">
        <v>21748.110810999999</v>
      </c>
      <c r="I174" t="s">
        <v>213</v>
      </c>
      <c r="J174">
        <v>1991</v>
      </c>
    </row>
    <row r="175" spans="1:10" x14ac:dyDescent="0.35">
      <c r="A175" t="s">
        <v>384</v>
      </c>
      <c r="B175" t="s">
        <v>136</v>
      </c>
      <c r="C175" t="s">
        <v>97</v>
      </c>
      <c r="D175" s="1">
        <v>16828.487478999999</v>
      </c>
      <c r="E175" s="1">
        <v>5757.1542559999998</v>
      </c>
      <c r="F175" s="1">
        <v>3195.7402790000001</v>
      </c>
      <c r="G175" s="1">
        <v>8952.8945349999995</v>
      </c>
      <c r="H175" s="1">
        <v>25703.400054999998</v>
      </c>
      <c r="I175" t="s">
        <v>215</v>
      </c>
      <c r="J175">
        <v>1992</v>
      </c>
    </row>
    <row r="176" spans="1:10" x14ac:dyDescent="0.35">
      <c r="A176" t="s">
        <v>385</v>
      </c>
      <c r="B176" t="s">
        <v>136</v>
      </c>
      <c r="C176" t="s">
        <v>98</v>
      </c>
      <c r="D176" s="1">
        <v>17196.707573</v>
      </c>
      <c r="E176" s="1">
        <v>5840.7441710000003</v>
      </c>
      <c r="F176" s="1">
        <v>3257.7334949999999</v>
      </c>
      <c r="G176" s="1">
        <v>9098.4776660000007</v>
      </c>
      <c r="H176" s="1">
        <v>26293.800768000001</v>
      </c>
      <c r="I176" t="s">
        <v>217</v>
      </c>
      <c r="J176">
        <v>1993</v>
      </c>
    </row>
    <row r="177" spans="1:10" x14ac:dyDescent="0.35">
      <c r="A177" t="s">
        <v>386</v>
      </c>
      <c r="B177" t="s">
        <v>136</v>
      </c>
      <c r="C177" t="s">
        <v>100</v>
      </c>
      <c r="D177" s="1">
        <v>20392.180933</v>
      </c>
      <c r="E177" s="1">
        <v>8003.1415509999997</v>
      </c>
      <c r="F177" s="1">
        <v>3779.308959</v>
      </c>
      <c r="G177" s="1">
        <v>11782.450509999999</v>
      </c>
      <c r="H177" s="1">
        <v>32153.355645</v>
      </c>
      <c r="I177" t="s">
        <v>219</v>
      </c>
      <c r="J177">
        <v>1994</v>
      </c>
    </row>
    <row r="178" spans="1:10" x14ac:dyDescent="0.35">
      <c r="A178" t="s">
        <v>387</v>
      </c>
      <c r="B178" t="s">
        <v>136</v>
      </c>
      <c r="C178" t="s">
        <v>101</v>
      </c>
      <c r="D178" s="1">
        <v>23000.816573</v>
      </c>
      <c r="E178" s="1">
        <v>9363.9969290000008</v>
      </c>
      <c r="F178" s="1">
        <v>4345.0662849999999</v>
      </c>
      <c r="G178" s="1">
        <v>13709.063214000002</v>
      </c>
      <c r="H178" s="1">
        <v>36685.149026999999</v>
      </c>
      <c r="I178" t="s">
        <v>221</v>
      </c>
      <c r="J178">
        <v>1995</v>
      </c>
    </row>
    <row r="179" spans="1:10" x14ac:dyDescent="0.35">
      <c r="A179" t="s">
        <v>388</v>
      </c>
      <c r="B179" t="s">
        <v>136</v>
      </c>
      <c r="C179" t="s">
        <v>102</v>
      </c>
      <c r="D179" s="1">
        <v>24972.103060000001</v>
      </c>
      <c r="E179" s="1">
        <v>10014.144915000001</v>
      </c>
      <c r="F179" s="1">
        <v>4711.899453</v>
      </c>
      <c r="G179" s="1">
        <v>14726.044368000001</v>
      </c>
      <c r="H179" s="1">
        <v>39670.985632999997</v>
      </c>
      <c r="I179" t="s">
        <v>223</v>
      </c>
      <c r="J179">
        <v>1996</v>
      </c>
    </row>
    <row r="180" spans="1:10" x14ac:dyDescent="0.35">
      <c r="A180" t="s">
        <v>389</v>
      </c>
      <c r="B180" t="s">
        <v>136</v>
      </c>
      <c r="C180" t="s">
        <v>103</v>
      </c>
      <c r="D180" s="1">
        <v>25912.424564000001</v>
      </c>
      <c r="E180" s="1">
        <v>10466.620417</v>
      </c>
      <c r="F180" s="1">
        <v>5045.0743469999998</v>
      </c>
      <c r="G180" s="1">
        <v>15511.694764</v>
      </c>
      <c r="H180" s="1">
        <v>41421.981045</v>
      </c>
      <c r="I180" t="s">
        <v>225</v>
      </c>
      <c r="J180">
        <v>1997</v>
      </c>
    </row>
    <row r="181" spans="1:10" x14ac:dyDescent="0.35">
      <c r="A181" t="s">
        <v>390</v>
      </c>
      <c r="B181" t="s">
        <v>136</v>
      </c>
      <c r="C181" t="s">
        <v>104</v>
      </c>
      <c r="D181" s="1">
        <v>25692.525228999999</v>
      </c>
      <c r="E181" s="1">
        <v>10344.875722999999</v>
      </c>
      <c r="F181" s="1">
        <v>5039.969075</v>
      </c>
      <c r="G181" s="1">
        <v>15384.844797999998</v>
      </c>
      <c r="H181" s="1">
        <v>41077.353838000003</v>
      </c>
      <c r="I181" t="s">
        <v>227</v>
      </c>
      <c r="J181">
        <v>1998</v>
      </c>
    </row>
    <row r="182" spans="1:10" x14ac:dyDescent="0.35">
      <c r="A182" t="s">
        <v>391</v>
      </c>
      <c r="B182" t="s">
        <v>136</v>
      </c>
      <c r="C182" t="s">
        <v>105</v>
      </c>
      <c r="D182" s="1">
        <v>26158.508071</v>
      </c>
      <c r="E182" s="1">
        <v>10085.984092000001</v>
      </c>
      <c r="F182" s="1">
        <v>5031.9226090000002</v>
      </c>
      <c r="G182" s="1">
        <v>15117.906701</v>
      </c>
      <c r="H182" s="1">
        <v>41276.388872000003</v>
      </c>
      <c r="I182" t="s">
        <v>187</v>
      </c>
      <c r="J182">
        <v>1999</v>
      </c>
    </row>
    <row r="183" spans="1:10" x14ac:dyDescent="0.35">
      <c r="A183" t="s">
        <v>392</v>
      </c>
      <c r="B183" t="s">
        <v>136</v>
      </c>
      <c r="C183" t="s">
        <v>106</v>
      </c>
      <c r="D183" s="1">
        <v>27359.301874000001</v>
      </c>
      <c r="E183" s="1">
        <v>10200.709728</v>
      </c>
      <c r="F183" s="1">
        <v>5109.5383899999997</v>
      </c>
      <c r="G183" s="1">
        <v>15310.248118</v>
      </c>
      <c r="H183" s="1">
        <v>42669.543407999998</v>
      </c>
      <c r="I183" t="s">
        <v>230</v>
      </c>
      <c r="J183">
        <v>2000</v>
      </c>
    </row>
    <row r="184" spans="1:10" x14ac:dyDescent="0.35">
      <c r="A184" t="s">
        <v>393</v>
      </c>
      <c r="B184" t="s">
        <v>136</v>
      </c>
      <c r="C184" t="s">
        <v>107</v>
      </c>
      <c r="D184" s="1">
        <v>30870.171238999999</v>
      </c>
      <c r="E184" s="1">
        <v>10730.339555</v>
      </c>
      <c r="F184" s="1">
        <v>5108.5578599999999</v>
      </c>
      <c r="G184" s="1">
        <v>15838.897414999999</v>
      </c>
      <c r="H184" s="1">
        <v>46709.056920000003</v>
      </c>
      <c r="I184" t="s">
        <v>232</v>
      </c>
      <c r="J184">
        <v>2001</v>
      </c>
    </row>
    <row r="185" spans="1:10" x14ac:dyDescent="0.35">
      <c r="A185" t="s">
        <v>394</v>
      </c>
      <c r="B185" t="s">
        <v>136</v>
      </c>
      <c r="C185" t="s">
        <v>108</v>
      </c>
      <c r="D185" s="1">
        <v>28003.663691999998</v>
      </c>
      <c r="E185" s="1">
        <v>10261.199229</v>
      </c>
      <c r="F185" s="1">
        <v>4001.1178839999998</v>
      </c>
      <c r="G185" s="1">
        <v>14262.317112999999</v>
      </c>
      <c r="H185" s="1">
        <v>42265.977491999998</v>
      </c>
      <c r="I185" t="s">
        <v>234</v>
      </c>
      <c r="J185">
        <v>2002</v>
      </c>
    </row>
    <row r="186" spans="1:10" x14ac:dyDescent="0.35">
      <c r="A186" t="s">
        <v>395</v>
      </c>
      <c r="B186" t="s">
        <v>136</v>
      </c>
      <c r="C186" t="s">
        <v>115</v>
      </c>
      <c r="D186" s="1">
        <v>29837.444172</v>
      </c>
      <c r="E186" s="1">
        <v>11319.89978</v>
      </c>
      <c r="F186" s="1">
        <v>4377.3656540000002</v>
      </c>
      <c r="G186" s="1">
        <v>15697.265434000001</v>
      </c>
      <c r="H186" s="1">
        <v>45534.718529999998</v>
      </c>
      <c r="I186" t="s">
        <v>236</v>
      </c>
      <c r="J186">
        <v>2003</v>
      </c>
    </row>
    <row r="187" spans="1:10" x14ac:dyDescent="0.35">
      <c r="A187" t="s">
        <v>396</v>
      </c>
      <c r="B187" t="s">
        <v>136</v>
      </c>
      <c r="C187" t="s">
        <v>88</v>
      </c>
      <c r="D187" s="1">
        <v>33325.522390999999</v>
      </c>
      <c r="E187" s="1">
        <v>13478.593868</v>
      </c>
      <c r="F187" s="1">
        <v>4937.2639230000004</v>
      </c>
      <c r="G187" s="1">
        <v>18415.857791000002</v>
      </c>
      <c r="H187" s="1">
        <v>51741.383542000003</v>
      </c>
      <c r="I187" t="s">
        <v>238</v>
      </c>
      <c r="J187">
        <v>2004</v>
      </c>
    </row>
    <row r="188" spans="1:10" x14ac:dyDescent="0.35">
      <c r="A188" t="s">
        <v>397</v>
      </c>
      <c r="B188" t="s">
        <v>136</v>
      </c>
      <c r="C188" t="s">
        <v>116</v>
      </c>
      <c r="D188" s="1">
        <v>36157.181549000001</v>
      </c>
      <c r="E188" s="1">
        <v>16664.248607000001</v>
      </c>
      <c r="F188" s="1">
        <v>5482.3829649999998</v>
      </c>
      <c r="G188" s="1">
        <v>22146.631572000002</v>
      </c>
      <c r="H188" s="1">
        <v>58303.802881000003</v>
      </c>
      <c r="I188" t="s">
        <v>240</v>
      </c>
      <c r="J188">
        <v>2005</v>
      </c>
    </row>
    <row r="189" spans="1:10" x14ac:dyDescent="0.35">
      <c r="A189" t="s">
        <v>398</v>
      </c>
      <c r="B189" t="s">
        <v>136</v>
      </c>
      <c r="C189" t="s">
        <v>117</v>
      </c>
      <c r="D189" s="1">
        <v>38118.102819</v>
      </c>
      <c r="E189" s="1">
        <v>17762.174017000001</v>
      </c>
      <c r="F189" s="1">
        <v>5928.5572819999998</v>
      </c>
      <c r="G189" s="1">
        <v>23690.731298999999</v>
      </c>
      <c r="H189" s="1">
        <v>61808.822037999998</v>
      </c>
      <c r="I189" t="s">
        <v>242</v>
      </c>
      <c r="J189">
        <v>2006</v>
      </c>
    </row>
    <row r="190" spans="1:10" x14ac:dyDescent="0.35">
      <c r="A190" t="s">
        <v>399</v>
      </c>
      <c r="B190" t="s">
        <v>136</v>
      </c>
      <c r="C190" t="s">
        <v>118</v>
      </c>
      <c r="D190" s="1">
        <v>40952.820062999999</v>
      </c>
      <c r="E190" s="1">
        <v>18292.901619</v>
      </c>
      <c r="F190" s="1">
        <v>6424.7696740000001</v>
      </c>
      <c r="G190" s="1">
        <v>24717.671292999999</v>
      </c>
      <c r="H190" s="1">
        <v>65670.698453000005</v>
      </c>
      <c r="I190" t="s">
        <v>244</v>
      </c>
      <c r="J190">
        <v>2007</v>
      </c>
    </row>
    <row r="191" spans="1:10" x14ac:dyDescent="0.35">
      <c r="A191" t="s">
        <v>400</v>
      </c>
      <c r="B191" t="s">
        <v>136</v>
      </c>
      <c r="C191" t="s">
        <v>109</v>
      </c>
      <c r="D191" s="1">
        <v>44205.847324000002</v>
      </c>
      <c r="E191" s="1">
        <v>19815.971092</v>
      </c>
      <c r="F191" s="1">
        <v>7043.9243809999998</v>
      </c>
      <c r="G191" s="1">
        <v>26859.895473</v>
      </c>
      <c r="H191" s="1">
        <v>71066.014142</v>
      </c>
      <c r="I191" t="s">
        <v>246</v>
      </c>
      <c r="J191">
        <v>2008</v>
      </c>
    </row>
    <row r="192" spans="1:10" x14ac:dyDescent="0.35">
      <c r="A192" t="s">
        <v>401</v>
      </c>
      <c r="B192" t="s">
        <v>136</v>
      </c>
      <c r="C192" t="s">
        <v>110</v>
      </c>
      <c r="D192" s="1">
        <v>45007.146435000002</v>
      </c>
      <c r="E192" s="1">
        <v>20669.440091</v>
      </c>
      <c r="F192" s="1">
        <v>7502.9072470000001</v>
      </c>
      <c r="G192" s="1">
        <v>28172.347338</v>
      </c>
      <c r="H192" s="1">
        <v>73179.753911000007</v>
      </c>
      <c r="I192" t="s">
        <v>186</v>
      </c>
      <c r="J192">
        <v>2009</v>
      </c>
    </row>
    <row r="193" spans="1:16" x14ac:dyDescent="0.35">
      <c r="A193" t="s">
        <v>402</v>
      </c>
      <c r="B193" t="s">
        <v>136</v>
      </c>
      <c r="C193" t="s">
        <v>99</v>
      </c>
      <c r="D193" s="1">
        <v>45527.939783000002</v>
      </c>
      <c r="E193" s="1">
        <v>20689.987239999999</v>
      </c>
      <c r="F193" s="1">
        <v>7980.4785009999996</v>
      </c>
      <c r="G193" s="1">
        <v>28670.465741</v>
      </c>
      <c r="H193" s="1">
        <v>74198.429258999997</v>
      </c>
      <c r="I193" t="s">
        <v>249</v>
      </c>
      <c r="J193">
        <v>2010</v>
      </c>
    </row>
    <row r="194" spans="1:16" x14ac:dyDescent="0.35">
      <c r="A194" t="s">
        <v>403</v>
      </c>
      <c r="B194" t="s">
        <v>136</v>
      </c>
      <c r="C194" t="s">
        <v>90</v>
      </c>
      <c r="D194" s="1">
        <v>49117.390456000001</v>
      </c>
      <c r="E194" s="1">
        <v>22308.289723000002</v>
      </c>
      <c r="F194" s="1">
        <v>8838.0760379999992</v>
      </c>
      <c r="G194" s="1">
        <v>31146.365761000001</v>
      </c>
      <c r="H194" s="1">
        <v>80263.750935000004</v>
      </c>
      <c r="I194" t="s">
        <v>251</v>
      </c>
      <c r="J194">
        <v>2011</v>
      </c>
    </row>
    <row r="195" spans="1:16" x14ac:dyDescent="0.35">
      <c r="A195" t="s">
        <v>404</v>
      </c>
      <c r="B195" t="s">
        <v>136</v>
      </c>
      <c r="C195" t="s">
        <v>91</v>
      </c>
      <c r="D195" s="1">
        <v>49823.488164000002</v>
      </c>
      <c r="E195" s="1">
        <v>22317.929849</v>
      </c>
      <c r="F195" s="1">
        <v>9510.9552550000008</v>
      </c>
      <c r="G195" s="1">
        <v>31828.885104000001</v>
      </c>
      <c r="H195" s="1">
        <v>81652.424452000007</v>
      </c>
      <c r="I195" t="s">
        <v>253</v>
      </c>
      <c r="J195">
        <v>2012</v>
      </c>
    </row>
    <row r="196" spans="1:16" x14ac:dyDescent="0.35">
      <c r="A196" t="s">
        <v>405</v>
      </c>
      <c r="B196" t="s">
        <v>136</v>
      </c>
      <c r="C196" t="s">
        <v>111</v>
      </c>
      <c r="D196" s="1">
        <v>53348.241755000003</v>
      </c>
      <c r="E196" s="1">
        <v>24360.601598000001</v>
      </c>
      <c r="F196" s="1">
        <v>9840.5401430000002</v>
      </c>
      <c r="G196" s="1">
        <v>34201.141740999999</v>
      </c>
      <c r="H196" s="1">
        <v>87549.440054999999</v>
      </c>
      <c r="I196" t="s">
        <v>255</v>
      </c>
      <c r="J196">
        <v>2013</v>
      </c>
    </row>
    <row r="197" spans="1:16" x14ac:dyDescent="0.35">
      <c r="A197" t="s">
        <v>406</v>
      </c>
      <c r="B197" t="s">
        <v>136</v>
      </c>
      <c r="C197" t="s">
        <v>112</v>
      </c>
      <c r="D197" s="1">
        <v>54017.226508</v>
      </c>
      <c r="E197" s="1">
        <v>25374.034814999999</v>
      </c>
      <c r="F197" s="1">
        <v>10190.847625</v>
      </c>
      <c r="G197" s="1">
        <v>35564.882440000001</v>
      </c>
      <c r="H197" s="1">
        <v>89582.164422000002</v>
      </c>
      <c r="I197" t="s">
        <v>185</v>
      </c>
      <c r="J197">
        <v>2014</v>
      </c>
    </row>
    <row r="198" spans="1:16" x14ac:dyDescent="0.35">
      <c r="A198" t="s">
        <v>407</v>
      </c>
      <c r="B198" t="s">
        <v>136</v>
      </c>
      <c r="C198" t="s">
        <v>92</v>
      </c>
      <c r="D198" s="1">
        <v>53680.116457999997</v>
      </c>
      <c r="E198" s="1">
        <v>25177.880415</v>
      </c>
      <c r="F198" s="1">
        <v>9438.9177920000002</v>
      </c>
      <c r="G198" s="1">
        <v>34616.798207</v>
      </c>
      <c r="H198" s="1">
        <v>88296.960953999995</v>
      </c>
      <c r="I198" t="s">
        <v>258</v>
      </c>
      <c r="J198">
        <v>2015</v>
      </c>
    </row>
    <row r="199" spans="1:16" x14ac:dyDescent="0.35">
      <c r="A199" t="s">
        <v>408</v>
      </c>
      <c r="B199" t="s">
        <v>136</v>
      </c>
      <c r="C199" t="s">
        <v>93</v>
      </c>
      <c r="D199" s="1">
        <v>54414.246717000002</v>
      </c>
      <c r="E199" s="1">
        <v>25551.990615999999</v>
      </c>
      <c r="F199" s="1">
        <v>8967.2263440000006</v>
      </c>
      <c r="G199" s="1">
        <v>34519.216959999998</v>
      </c>
      <c r="H199" s="1">
        <v>88933.577602000005</v>
      </c>
      <c r="I199" t="s">
        <v>260</v>
      </c>
      <c r="J199">
        <v>2016</v>
      </c>
    </row>
    <row r="200" spans="1:16" x14ac:dyDescent="0.35">
      <c r="A200" t="s">
        <v>409</v>
      </c>
      <c r="B200" t="s">
        <v>136</v>
      </c>
      <c r="C200" t="s">
        <v>94</v>
      </c>
      <c r="D200" s="1">
        <v>54396.951653999997</v>
      </c>
      <c r="E200" s="1">
        <v>25877.378489999999</v>
      </c>
      <c r="F200" s="1">
        <v>8430.1139980000007</v>
      </c>
      <c r="G200" s="1">
        <v>34307.492488000004</v>
      </c>
      <c r="H200" s="1">
        <v>88704.438269999999</v>
      </c>
      <c r="I200" t="s">
        <v>262</v>
      </c>
      <c r="J200">
        <v>2017</v>
      </c>
    </row>
    <row r="201" spans="1:16" x14ac:dyDescent="0.35">
      <c r="A201" t="s">
        <v>410</v>
      </c>
      <c r="B201" t="s">
        <v>136</v>
      </c>
      <c r="C201" t="s">
        <v>113</v>
      </c>
      <c r="D201" s="1">
        <v>54329.021936999998</v>
      </c>
      <c r="E201" s="1">
        <v>26005.388253000001</v>
      </c>
      <c r="F201" s="1">
        <v>8214.8166380000002</v>
      </c>
      <c r="G201" s="1">
        <v>34220.204891000001</v>
      </c>
      <c r="H201" s="1">
        <v>88549.226827999999</v>
      </c>
      <c r="I201" t="s">
        <v>264</v>
      </c>
      <c r="J201">
        <v>2018</v>
      </c>
    </row>
    <row r="202" spans="1:16" x14ac:dyDescent="0.35">
      <c r="A202" t="s">
        <v>411</v>
      </c>
      <c r="B202" t="s">
        <v>136</v>
      </c>
      <c r="C202" t="s">
        <v>95</v>
      </c>
      <c r="D202" s="1">
        <v>54096.909275999998</v>
      </c>
      <c r="E202" s="1">
        <v>25922.711360000001</v>
      </c>
      <c r="F202" s="1">
        <v>8508.5472840000002</v>
      </c>
      <c r="G202" s="1">
        <v>34431.258644000001</v>
      </c>
      <c r="H202" s="1">
        <v>88528.167920000007</v>
      </c>
      <c r="I202" t="s">
        <v>184</v>
      </c>
      <c r="J202">
        <v>2019</v>
      </c>
    </row>
    <row r="203" spans="1:16" x14ac:dyDescent="0.35">
      <c r="A203" t="s">
        <v>412</v>
      </c>
      <c r="B203" t="s">
        <v>136</v>
      </c>
      <c r="C203" t="s">
        <v>96</v>
      </c>
      <c r="D203" s="1">
        <v>40644.185621999997</v>
      </c>
      <c r="E203" s="1">
        <v>19191.279278999998</v>
      </c>
      <c r="F203" s="1">
        <v>6770.8269579999996</v>
      </c>
      <c r="G203" s="1">
        <v>25962.106237</v>
      </c>
      <c r="H203" s="1">
        <v>66606.291859000004</v>
      </c>
      <c r="I203" t="s">
        <v>267</v>
      </c>
      <c r="J203">
        <v>2020</v>
      </c>
    </row>
    <row r="204" spans="1:16" x14ac:dyDescent="0.35">
      <c r="A204" t="s">
        <v>413</v>
      </c>
      <c r="B204" t="s">
        <v>136</v>
      </c>
      <c r="C204" t="s">
        <v>114</v>
      </c>
      <c r="D204" s="1">
        <v>18029.81666</v>
      </c>
      <c r="E204" s="1">
        <v>14181.665435999999</v>
      </c>
      <c r="F204" s="1">
        <v>6388.808892</v>
      </c>
      <c r="G204" s="1">
        <v>20570.474328</v>
      </c>
      <c r="H204" s="1">
        <v>38600.290988000001</v>
      </c>
      <c r="I204" t="s">
        <v>269</v>
      </c>
      <c r="J204">
        <v>2021</v>
      </c>
    </row>
    <row r="205" spans="1:16" x14ac:dyDescent="0.35">
      <c r="A205" t="s">
        <v>657</v>
      </c>
      <c r="B205" t="s">
        <v>136</v>
      </c>
      <c r="C205" t="s">
        <v>634</v>
      </c>
      <c r="D205" s="1">
        <v>24484.623210999998</v>
      </c>
      <c r="E205" s="1">
        <v>20182.401186999999</v>
      </c>
      <c r="F205" s="1">
        <v>7711.5857349999997</v>
      </c>
      <c r="G205" s="1">
        <v>27893.986922</v>
      </c>
      <c r="H205" s="1">
        <v>52378.691997000002</v>
      </c>
      <c r="I205" t="s">
        <v>635</v>
      </c>
      <c r="J205">
        <v>2022</v>
      </c>
    </row>
    <row r="206" spans="1:16" x14ac:dyDescent="0.35">
      <c r="A206" t="s">
        <v>658</v>
      </c>
      <c r="B206" t="s">
        <v>136</v>
      </c>
      <c r="C206" t="s">
        <v>637</v>
      </c>
      <c r="D206" s="1">
        <v>48584.231682999998</v>
      </c>
      <c r="E206" s="1">
        <v>24939.091059999999</v>
      </c>
      <c r="F206" s="1">
        <v>8230.9469069999996</v>
      </c>
      <c r="G206" s="1">
        <v>33170.037966999997</v>
      </c>
      <c r="H206" s="1">
        <v>81754.618273999993</v>
      </c>
      <c r="I206" t="s">
        <v>638</v>
      </c>
      <c r="J206">
        <v>2023</v>
      </c>
    </row>
    <row r="207" spans="1:16" x14ac:dyDescent="0.35">
      <c r="A207" t="s">
        <v>659</v>
      </c>
      <c r="B207" t="s">
        <v>136</v>
      </c>
      <c r="C207" t="s">
        <v>640</v>
      </c>
      <c r="D207" s="1">
        <v>52398.307864000002</v>
      </c>
      <c r="E207" s="1">
        <v>25631.518539000001</v>
      </c>
      <c r="F207" s="1">
        <v>8883.9347209999996</v>
      </c>
      <c r="G207" s="1">
        <v>34515.453260000002</v>
      </c>
      <c r="H207" s="1">
        <v>86914.245647999996</v>
      </c>
      <c r="I207" t="s">
        <v>641</v>
      </c>
      <c r="J207">
        <v>2024</v>
      </c>
    </row>
    <row r="208" spans="1:16" x14ac:dyDescent="0.35">
      <c r="A208" t="s">
        <v>660</v>
      </c>
      <c r="B208" t="s">
        <v>136</v>
      </c>
      <c r="C208" t="s">
        <v>643</v>
      </c>
      <c r="D208" s="1">
        <v>52129.759675000001</v>
      </c>
      <c r="E208" s="1">
        <v>25127.095723999999</v>
      </c>
      <c r="F208" s="1">
        <v>9151.1078720000005</v>
      </c>
      <c r="G208" s="1">
        <v>34278.203595999999</v>
      </c>
      <c r="H208" s="1">
        <v>86408.253647000005</v>
      </c>
      <c r="I208" t="s">
        <v>644</v>
      </c>
      <c r="J208">
        <v>2025</v>
      </c>
      <c r="L208" s="20"/>
      <c r="M208" s="20"/>
      <c r="N208" s="20"/>
      <c r="O208" s="20"/>
      <c r="P208" s="20"/>
    </row>
    <row r="209" spans="1:10" x14ac:dyDescent="0.35">
      <c r="A209" t="s">
        <v>414</v>
      </c>
      <c r="B209" t="s">
        <v>132</v>
      </c>
      <c r="C209" t="s">
        <v>83</v>
      </c>
      <c r="D209" s="1">
        <v>68789131</v>
      </c>
      <c r="E209" s="1">
        <v>64228737</v>
      </c>
      <c r="F209" s="1">
        <v>48027432</v>
      </c>
      <c r="G209" s="1">
        <v>112256169</v>
      </c>
      <c r="H209" s="1">
        <v>177629563</v>
      </c>
      <c r="I209" t="s">
        <v>188</v>
      </c>
      <c r="J209">
        <v>1986</v>
      </c>
    </row>
    <row r="210" spans="1:10" x14ac:dyDescent="0.35">
      <c r="A210" t="s">
        <v>415</v>
      </c>
      <c r="B210" t="s">
        <v>132</v>
      </c>
      <c r="C210" t="s">
        <v>84</v>
      </c>
      <c r="D210" s="1">
        <v>75358038</v>
      </c>
      <c r="E210" s="1">
        <v>63154645</v>
      </c>
      <c r="F210" s="1">
        <v>53342135</v>
      </c>
      <c r="G210" s="1">
        <v>116496780</v>
      </c>
      <c r="H210" s="1">
        <v>188901401</v>
      </c>
      <c r="I210" t="s">
        <v>205</v>
      </c>
      <c r="J210">
        <v>1987</v>
      </c>
    </row>
    <row r="211" spans="1:10" x14ac:dyDescent="0.35">
      <c r="A211" t="s">
        <v>416</v>
      </c>
      <c r="B211" t="s">
        <v>132</v>
      </c>
      <c r="C211" t="s">
        <v>85</v>
      </c>
      <c r="D211" s="1">
        <v>82930816</v>
      </c>
      <c r="E211" s="1">
        <v>67123288</v>
      </c>
      <c r="F211" s="1">
        <v>56463140</v>
      </c>
      <c r="G211" s="1">
        <v>123586428</v>
      </c>
      <c r="H211" s="1">
        <v>201326999</v>
      </c>
      <c r="I211" t="s">
        <v>207</v>
      </c>
      <c r="J211">
        <v>1988</v>
      </c>
    </row>
    <row r="212" spans="1:10" x14ac:dyDescent="0.35">
      <c r="A212" t="s">
        <v>417</v>
      </c>
      <c r="B212" t="s">
        <v>132</v>
      </c>
      <c r="C212" t="s">
        <v>86</v>
      </c>
      <c r="D212" s="1">
        <v>89100168</v>
      </c>
      <c r="E212" s="1">
        <v>70364708</v>
      </c>
      <c r="F212" s="1">
        <v>56998275</v>
      </c>
      <c r="G212" s="1">
        <v>127362983</v>
      </c>
      <c r="H212" s="1">
        <v>210255204</v>
      </c>
      <c r="I212" t="s">
        <v>209</v>
      </c>
      <c r="J212">
        <v>1989</v>
      </c>
    </row>
    <row r="213" spans="1:10" x14ac:dyDescent="0.35">
      <c r="A213" t="s">
        <v>418</v>
      </c>
      <c r="B213" t="s">
        <v>132</v>
      </c>
      <c r="C213" t="s">
        <v>87</v>
      </c>
      <c r="D213" s="1">
        <v>65962911</v>
      </c>
      <c r="E213" s="1">
        <v>62746257</v>
      </c>
      <c r="F213" s="1">
        <v>41706248</v>
      </c>
      <c r="G213" s="1">
        <v>104452505</v>
      </c>
      <c r="H213" s="1">
        <v>165002783</v>
      </c>
      <c r="I213" t="s">
        <v>211</v>
      </c>
      <c r="J213">
        <v>1990</v>
      </c>
    </row>
    <row r="214" spans="1:10" x14ac:dyDescent="0.35">
      <c r="A214" t="s">
        <v>419</v>
      </c>
      <c r="B214" t="s">
        <v>132</v>
      </c>
      <c r="C214" t="s">
        <v>89</v>
      </c>
      <c r="D214" s="1">
        <v>100779841</v>
      </c>
      <c r="E214" s="1">
        <v>78159693</v>
      </c>
      <c r="F214" s="1">
        <v>54522132</v>
      </c>
      <c r="G214" s="1">
        <v>132681825</v>
      </c>
      <c r="H214" s="1">
        <v>227788024</v>
      </c>
      <c r="I214" t="s">
        <v>213</v>
      </c>
      <c r="J214">
        <v>1991</v>
      </c>
    </row>
    <row r="215" spans="1:10" x14ac:dyDescent="0.35">
      <c r="A215" t="s">
        <v>420</v>
      </c>
      <c r="B215" t="s">
        <v>132</v>
      </c>
      <c r="C215" t="s">
        <v>97</v>
      </c>
      <c r="D215" s="1">
        <v>124363394</v>
      </c>
      <c r="E215" s="1">
        <v>91602293</v>
      </c>
      <c r="F215" s="1">
        <v>59677333</v>
      </c>
      <c r="G215" s="1">
        <v>151279626</v>
      </c>
      <c r="H215" s="1">
        <v>268915480</v>
      </c>
      <c r="I215" t="s">
        <v>215</v>
      </c>
      <c r="J215">
        <v>1992</v>
      </c>
    </row>
    <row r="216" spans="1:10" x14ac:dyDescent="0.35">
      <c r="A216" t="s">
        <v>421</v>
      </c>
      <c r="B216" t="s">
        <v>132</v>
      </c>
      <c r="C216" t="s">
        <v>98</v>
      </c>
      <c r="D216" s="1">
        <v>131334441</v>
      </c>
      <c r="E216" s="1">
        <v>94668768</v>
      </c>
      <c r="F216" s="1">
        <v>56660659</v>
      </c>
      <c r="G216" s="1">
        <v>151329427</v>
      </c>
      <c r="H216" s="1">
        <v>282403093</v>
      </c>
      <c r="I216" t="s">
        <v>217</v>
      </c>
      <c r="J216">
        <v>1993</v>
      </c>
    </row>
    <row r="217" spans="1:10" x14ac:dyDescent="0.35">
      <c r="A217" t="s">
        <v>422</v>
      </c>
      <c r="B217" t="s">
        <v>132</v>
      </c>
      <c r="C217" t="s">
        <v>100</v>
      </c>
      <c r="D217" s="1">
        <v>140765130</v>
      </c>
      <c r="E217" s="1">
        <v>108799931</v>
      </c>
      <c r="F217" s="1">
        <v>62226175</v>
      </c>
      <c r="G217" s="1">
        <v>171026106</v>
      </c>
      <c r="H217" s="1">
        <v>309526197</v>
      </c>
      <c r="I217" t="s">
        <v>219</v>
      </c>
      <c r="J217">
        <v>1994</v>
      </c>
    </row>
    <row r="218" spans="1:10" x14ac:dyDescent="0.35">
      <c r="A218" t="s">
        <v>423</v>
      </c>
      <c r="B218" t="s">
        <v>132</v>
      </c>
      <c r="C218" t="s">
        <v>101</v>
      </c>
      <c r="D218" s="1">
        <v>154445463</v>
      </c>
      <c r="E218" s="1">
        <v>120080121</v>
      </c>
      <c r="F218" s="1">
        <v>70871297</v>
      </c>
      <c r="G218" s="1">
        <v>190951418</v>
      </c>
      <c r="H218" s="1">
        <v>342623090</v>
      </c>
      <c r="I218" t="s">
        <v>221</v>
      </c>
      <c r="J218">
        <v>1995</v>
      </c>
    </row>
    <row r="219" spans="1:10" x14ac:dyDescent="0.35">
      <c r="A219" t="s">
        <v>424</v>
      </c>
      <c r="B219" t="s">
        <v>132</v>
      </c>
      <c r="C219" t="s">
        <v>102</v>
      </c>
      <c r="D219" s="1">
        <v>165808990</v>
      </c>
      <c r="E219" s="1">
        <v>124150832</v>
      </c>
      <c r="F219" s="1">
        <v>75575856</v>
      </c>
      <c r="G219" s="1">
        <v>199726688</v>
      </c>
      <c r="H219" s="1">
        <v>362799377</v>
      </c>
      <c r="I219" t="s">
        <v>223</v>
      </c>
      <c r="J219">
        <v>1996</v>
      </c>
    </row>
    <row r="220" spans="1:10" x14ac:dyDescent="0.35">
      <c r="A220" t="s">
        <v>425</v>
      </c>
      <c r="B220" t="s">
        <v>132</v>
      </c>
      <c r="C220" t="s">
        <v>103</v>
      </c>
      <c r="D220" s="1">
        <v>173721210</v>
      </c>
      <c r="E220" s="1">
        <v>124275768</v>
      </c>
      <c r="F220" s="1">
        <v>77106801</v>
      </c>
      <c r="G220" s="1">
        <v>201382569</v>
      </c>
      <c r="H220" s="1">
        <v>374935604</v>
      </c>
      <c r="I220" t="s">
        <v>225</v>
      </c>
      <c r="J220">
        <v>1997</v>
      </c>
    </row>
    <row r="221" spans="1:10" x14ac:dyDescent="0.35">
      <c r="A221" t="s">
        <v>426</v>
      </c>
      <c r="B221" t="s">
        <v>132</v>
      </c>
      <c r="C221" t="s">
        <v>104</v>
      </c>
      <c r="D221" s="1">
        <v>173742747</v>
      </c>
      <c r="E221" s="1">
        <v>127725724</v>
      </c>
      <c r="F221" s="1">
        <v>76649766</v>
      </c>
      <c r="G221" s="1">
        <v>204375490</v>
      </c>
      <c r="H221" s="1">
        <v>378117522</v>
      </c>
      <c r="I221" t="s">
        <v>227</v>
      </c>
      <c r="J221">
        <v>1998</v>
      </c>
    </row>
    <row r="222" spans="1:10" x14ac:dyDescent="0.35">
      <c r="A222" t="s">
        <v>427</v>
      </c>
      <c r="B222" t="s">
        <v>132</v>
      </c>
      <c r="C222" t="s">
        <v>105</v>
      </c>
      <c r="D222" s="1">
        <v>176936771</v>
      </c>
      <c r="E222" s="1">
        <v>126516960</v>
      </c>
      <c r="F222" s="1">
        <v>77066935</v>
      </c>
      <c r="G222" s="1">
        <v>203583895</v>
      </c>
      <c r="H222" s="1">
        <v>380520008</v>
      </c>
      <c r="I222" t="s">
        <v>187</v>
      </c>
      <c r="J222">
        <v>1999</v>
      </c>
    </row>
    <row r="223" spans="1:10" x14ac:dyDescent="0.35">
      <c r="A223" t="s">
        <v>428</v>
      </c>
      <c r="B223" t="s">
        <v>132</v>
      </c>
      <c r="C223" t="s">
        <v>106</v>
      </c>
      <c r="D223" s="1">
        <v>185129614</v>
      </c>
      <c r="E223" s="1">
        <v>128242480</v>
      </c>
      <c r="F223" s="1">
        <v>75689377</v>
      </c>
      <c r="G223" s="1">
        <v>203931857</v>
      </c>
      <c r="H223" s="1">
        <v>389060738</v>
      </c>
      <c r="I223" t="s">
        <v>230</v>
      </c>
      <c r="J223">
        <v>2000</v>
      </c>
    </row>
    <row r="224" spans="1:10" x14ac:dyDescent="0.35">
      <c r="A224" t="s">
        <v>429</v>
      </c>
      <c r="B224" t="s">
        <v>132</v>
      </c>
      <c r="C224" t="s">
        <v>107</v>
      </c>
      <c r="D224" s="1">
        <v>211826812</v>
      </c>
      <c r="E224" s="1">
        <v>133229367</v>
      </c>
      <c r="F224" s="1">
        <v>74703679</v>
      </c>
      <c r="G224" s="1">
        <v>207933046</v>
      </c>
      <c r="H224" s="1">
        <v>419759038</v>
      </c>
      <c r="I224" t="s">
        <v>232</v>
      </c>
      <c r="J224">
        <v>2001</v>
      </c>
    </row>
    <row r="225" spans="1:10" x14ac:dyDescent="0.35">
      <c r="A225" t="s">
        <v>430</v>
      </c>
      <c r="B225" t="s">
        <v>132</v>
      </c>
      <c r="C225" t="s">
        <v>108</v>
      </c>
      <c r="D225" s="1">
        <v>176210150</v>
      </c>
      <c r="E225" s="1">
        <v>107366757</v>
      </c>
      <c r="F225" s="1">
        <v>59969911</v>
      </c>
      <c r="G225" s="1">
        <v>167336668</v>
      </c>
      <c r="H225" s="1">
        <v>343547035</v>
      </c>
      <c r="I225" t="s">
        <v>234</v>
      </c>
      <c r="J225">
        <v>2002</v>
      </c>
    </row>
    <row r="226" spans="1:10" x14ac:dyDescent="0.35">
      <c r="A226" t="s">
        <v>431</v>
      </c>
      <c r="B226" t="s">
        <v>132</v>
      </c>
      <c r="C226" t="s">
        <v>115</v>
      </c>
      <c r="D226" s="1">
        <v>186689113</v>
      </c>
      <c r="E226" s="1">
        <v>110757797</v>
      </c>
      <c r="F226" s="1">
        <v>61337768</v>
      </c>
      <c r="G226" s="1">
        <v>172095565</v>
      </c>
      <c r="H226" s="1">
        <v>358784946</v>
      </c>
      <c r="I226" t="s">
        <v>236</v>
      </c>
      <c r="J226">
        <v>2003</v>
      </c>
    </row>
    <row r="227" spans="1:10" x14ac:dyDescent="0.35">
      <c r="A227" t="s">
        <v>432</v>
      </c>
      <c r="B227" t="s">
        <v>132</v>
      </c>
      <c r="C227" t="s">
        <v>88</v>
      </c>
      <c r="D227" s="1">
        <v>194762604</v>
      </c>
      <c r="E227" s="1">
        <v>122596294</v>
      </c>
      <c r="F227" s="1">
        <v>64842910</v>
      </c>
      <c r="G227" s="1">
        <v>187439204</v>
      </c>
      <c r="H227" s="1">
        <v>382201979</v>
      </c>
      <c r="I227" t="s">
        <v>238</v>
      </c>
      <c r="J227">
        <v>2004</v>
      </c>
    </row>
    <row r="228" spans="1:10" x14ac:dyDescent="0.35">
      <c r="A228" t="s">
        <v>433</v>
      </c>
      <c r="B228" t="s">
        <v>132</v>
      </c>
      <c r="C228" t="s">
        <v>116</v>
      </c>
      <c r="D228" s="1">
        <v>208215881</v>
      </c>
      <c r="E228" s="1">
        <v>143542207</v>
      </c>
      <c r="F228" s="1">
        <v>65708756</v>
      </c>
      <c r="G228" s="1">
        <v>209250963</v>
      </c>
      <c r="H228" s="1">
        <v>417466896</v>
      </c>
      <c r="I228" t="s">
        <v>240</v>
      </c>
      <c r="J228">
        <v>2005</v>
      </c>
    </row>
    <row r="229" spans="1:10" x14ac:dyDescent="0.35">
      <c r="A229" t="s">
        <v>434</v>
      </c>
      <c r="B229" t="s">
        <v>132</v>
      </c>
      <c r="C229" t="s">
        <v>117</v>
      </c>
      <c r="D229" s="1">
        <v>213765863</v>
      </c>
      <c r="E229" s="1">
        <v>147169242</v>
      </c>
      <c r="F229" s="1">
        <v>64925344</v>
      </c>
      <c r="G229" s="1">
        <v>212094586</v>
      </c>
      <c r="H229" s="1">
        <v>425860295</v>
      </c>
      <c r="I229" t="s">
        <v>242</v>
      </c>
      <c r="J229">
        <v>2006</v>
      </c>
    </row>
    <row r="230" spans="1:10" x14ac:dyDescent="0.35">
      <c r="A230" t="s">
        <v>435</v>
      </c>
      <c r="B230" t="s">
        <v>132</v>
      </c>
      <c r="C230" t="s">
        <v>118</v>
      </c>
      <c r="D230" s="1">
        <v>222046534</v>
      </c>
      <c r="E230" s="1">
        <v>146991359</v>
      </c>
      <c r="F230" s="1">
        <v>66526528</v>
      </c>
      <c r="G230" s="1">
        <v>213517887</v>
      </c>
      <c r="H230" s="1">
        <v>435570391</v>
      </c>
      <c r="I230" t="s">
        <v>244</v>
      </c>
      <c r="J230">
        <v>2007</v>
      </c>
    </row>
    <row r="231" spans="1:10" x14ac:dyDescent="0.35">
      <c r="A231" t="s">
        <v>436</v>
      </c>
      <c r="B231" t="s">
        <v>132</v>
      </c>
      <c r="C231" t="s">
        <v>109</v>
      </c>
      <c r="D231" s="1">
        <v>238179736</v>
      </c>
      <c r="E231" s="1">
        <v>155042741</v>
      </c>
      <c r="F231" s="1">
        <v>71117115</v>
      </c>
      <c r="G231" s="1">
        <v>226159856</v>
      </c>
      <c r="H231" s="1">
        <v>464346391</v>
      </c>
      <c r="I231" t="s">
        <v>246</v>
      </c>
      <c r="J231">
        <v>2008</v>
      </c>
    </row>
    <row r="232" spans="1:10" x14ac:dyDescent="0.35">
      <c r="A232" t="s">
        <v>437</v>
      </c>
      <c r="B232" t="s">
        <v>132</v>
      </c>
      <c r="C232" t="s">
        <v>110</v>
      </c>
      <c r="D232" s="1">
        <v>252729961</v>
      </c>
      <c r="E232" s="1">
        <v>157925647</v>
      </c>
      <c r="F232" s="1">
        <v>72271861</v>
      </c>
      <c r="G232" s="1">
        <v>230197508</v>
      </c>
      <c r="H232" s="1">
        <v>482933008</v>
      </c>
      <c r="I232" t="s">
        <v>186</v>
      </c>
      <c r="J232">
        <v>2009</v>
      </c>
    </row>
    <row r="233" spans="1:10" x14ac:dyDescent="0.35">
      <c r="A233" t="s">
        <v>438</v>
      </c>
      <c r="B233" t="s">
        <v>132</v>
      </c>
      <c r="C233" t="s">
        <v>99</v>
      </c>
      <c r="D233" s="1">
        <v>255234646</v>
      </c>
      <c r="E233" s="1">
        <v>160417679</v>
      </c>
      <c r="F233" s="1">
        <v>75362072</v>
      </c>
      <c r="G233" s="1">
        <v>235779751</v>
      </c>
      <c r="H233" s="1">
        <v>491014930</v>
      </c>
      <c r="I233" t="s">
        <v>249</v>
      </c>
      <c r="J233">
        <v>2010</v>
      </c>
    </row>
    <row r="234" spans="1:10" x14ac:dyDescent="0.35">
      <c r="A234" t="s">
        <v>439</v>
      </c>
      <c r="B234" t="s">
        <v>132</v>
      </c>
      <c r="C234" t="s">
        <v>90</v>
      </c>
      <c r="D234" s="1">
        <v>270217683</v>
      </c>
      <c r="E234" s="1">
        <v>171399906</v>
      </c>
      <c r="F234" s="1">
        <v>82203861</v>
      </c>
      <c r="G234" s="1">
        <v>253603767</v>
      </c>
      <c r="H234" s="1">
        <v>523821283</v>
      </c>
      <c r="I234" t="s">
        <v>251</v>
      </c>
      <c r="J234">
        <v>2011</v>
      </c>
    </row>
    <row r="235" spans="1:10" x14ac:dyDescent="0.35">
      <c r="A235" t="s">
        <v>440</v>
      </c>
      <c r="B235" t="s">
        <v>132</v>
      </c>
      <c r="C235" t="s">
        <v>91</v>
      </c>
      <c r="D235" s="1">
        <v>268306947</v>
      </c>
      <c r="E235" s="1">
        <v>172808316</v>
      </c>
      <c r="F235" s="1">
        <v>87422681</v>
      </c>
      <c r="G235" s="1">
        <v>260230997</v>
      </c>
      <c r="H235" s="1">
        <v>528538993.99999994</v>
      </c>
      <c r="I235" t="s">
        <v>253</v>
      </c>
      <c r="J235">
        <v>2012</v>
      </c>
    </row>
    <row r="236" spans="1:10" x14ac:dyDescent="0.35">
      <c r="A236" t="s">
        <v>441</v>
      </c>
      <c r="B236" t="s">
        <v>132</v>
      </c>
      <c r="C236" t="s">
        <v>111</v>
      </c>
      <c r="D236" s="1">
        <v>280389790</v>
      </c>
      <c r="E236" s="1">
        <v>185631328</v>
      </c>
      <c r="F236" s="1">
        <v>88871095</v>
      </c>
      <c r="G236" s="1">
        <v>274502423</v>
      </c>
      <c r="H236" s="1">
        <v>554893387</v>
      </c>
      <c r="I236" t="s">
        <v>255</v>
      </c>
      <c r="J236">
        <v>2013</v>
      </c>
    </row>
    <row r="237" spans="1:10" x14ac:dyDescent="0.35">
      <c r="A237" t="s">
        <v>442</v>
      </c>
      <c r="B237" t="s">
        <v>132</v>
      </c>
      <c r="C237" t="s">
        <v>112</v>
      </c>
      <c r="D237" s="1">
        <v>281769932</v>
      </c>
      <c r="E237" s="1">
        <v>190545536</v>
      </c>
      <c r="F237" s="1">
        <v>88086499</v>
      </c>
      <c r="G237" s="1">
        <v>278632035</v>
      </c>
      <c r="H237" s="1">
        <v>560403093</v>
      </c>
      <c r="I237" t="s">
        <v>185</v>
      </c>
      <c r="J237">
        <v>2014</v>
      </c>
    </row>
    <row r="238" spans="1:10" x14ac:dyDescent="0.35">
      <c r="A238" t="s">
        <v>443</v>
      </c>
      <c r="B238" t="s">
        <v>132</v>
      </c>
      <c r="C238" t="s">
        <v>92</v>
      </c>
      <c r="D238" s="1">
        <v>284173550</v>
      </c>
      <c r="E238" s="1">
        <v>189465586</v>
      </c>
      <c r="F238" s="1">
        <v>82302108</v>
      </c>
      <c r="G238" s="1">
        <v>271767694</v>
      </c>
      <c r="H238" s="1">
        <v>555941578</v>
      </c>
      <c r="I238" t="s">
        <v>258</v>
      </c>
      <c r="J238">
        <v>2015</v>
      </c>
    </row>
    <row r="239" spans="1:10" x14ac:dyDescent="0.35">
      <c r="A239" t="s">
        <v>444</v>
      </c>
      <c r="B239" t="s">
        <v>132</v>
      </c>
      <c r="C239" t="s">
        <v>93</v>
      </c>
      <c r="D239" s="1">
        <v>291747809</v>
      </c>
      <c r="E239" s="1">
        <v>190949676</v>
      </c>
      <c r="F239" s="1">
        <v>81265540</v>
      </c>
      <c r="G239" s="1">
        <v>272215216</v>
      </c>
      <c r="H239" s="1">
        <v>563964737</v>
      </c>
      <c r="I239" t="s">
        <v>260</v>
      </c>
      <c r="J239">
        <v>2016</v>
      </c>
    </row>
    <row r="240" spans="1:10" x14ac:dyDescent="0.35">
      <c r="A240" t="s">
        <v>445</v>
      </c>
      <c r="B240" t="s">
        <v>132</v>
      </c>
      <c r="C240" t="s">
        <v>94</v>
      </c>
      <c r="D240" s="1">
        <v>289756940</v>
      </c>
      <c r="E240" s="1">
        <v>192404377</v>
      </c>
      <c r="F240" s="1">
        <v>80158001</v>
      </c>
      <c r="G240" s="1">
        <v>272562378</v>
      </c>
      <c r="H240" s="1">
        <v>562319120</v>
      </c>
      <c r="I240" t="s">
        <v>262</v>
      </c>
      <c r="J240">
        <v>2017</v>
      </c>
    </row>
    <row r="241" spans="1:10" x14ac:dyDescent="0.35">
      <c r="A241" t="s">
        <v>446</v>
      </c>
      <c r="B241" t="s">
        <v>132</v>
      </c>
      <c r="C241" t="s">
        <v>113</v>
      </c>
      <c r="D241" s="1">
        <v>291833097</v>
      </c>
      <c r="E241" s="1">
        <v>188761699</v>
      </c>
      <c r="F241" s="1">
        <v>79863500</v>
      </c>
      <c r="G241" s="1">
        <v>268625199</v>
      </c>
      <c r="H241" s="1">
        <v>560458296</v>
      </c>
      <c r="I241" t="s">
        <v>264</v>
      </c>
      <c r="J241">
        <v>2018</v>
      </c>
    </row>
    <row r="242" spans="1:10" x14ac:dyDescent="0.35">
      <c r="A242" t="s">
        <v>447</v>
      </c>
      <c r="B242" t="s">
        <v>132</v>
      </c>
      <c r="C242" t="s">
        <v>95</v>
      </c>
      <c r="D242" s="1">
        <v>293625104</v>
      </c>
      <c r="E242" s="1">
        <v>185039318</v>
      </c>
      <c r="F242" s="1">
        <v>80832887</v>
      </c>
      <c r="G242" s="1">
        <v>265872205</v>
      </c>
      <c r="H242" s="1">
        <v>559497309</v>
      </c>
      <c r="I242" t="s">
        <v>184</v>
      </c>
      <c r="J242">
        <v>2019</v>
      </c>
    </row>
    <row r="243" spans="1:10" x14ac:dyDescent="0.35">
      <c r="A243" t="s">
        <v>448</v>
      </c>
      <c r="B243" t="s">
        <v>132</v>
      </c>
      <c r="C243" t="s">
        <v>96</v>
      </c>
      <c r="D243" s="1">
        <v>220448563</v>
      </c>
      <c r="E243" s="1">
        <v>139346299</v>
      </c>
      <c r="F243" s="1">
        <v>63896384</v>
      </c>
      <c r="G243" s="1">
        <v>203242683</v>
      </c>
      <c r="H243" s="1">
        <v>423691246</v>
      </c>
      <c r="I243" t="s">
        <v>267</v>
      </c>
      <c r="J243">
        <v>2020</v>
      </c>
    </row>
    <row r="244" spans="1:10" x14ac:dyDescent="0.35">
      <c r="A244" t="s">
        <v>449</v>
      </c>
      <c r="B244" t="s">
        <v>132</v>
      </c>
      <c r="C244" t="s">
        <v>114</v>
      </c>
      <c r="D244" s="1">
        <v>100787620</v>
      </c>
      <c r="E244" s="1">
        <v>100398728</v>
      </c>
      <c r="F244" s="1">
        <v>56817216</v>
      </c>
      <c r="G244" s="1">
        <v>157215944</v>
      </c>
      <c r="H244" s="1">
        <v>258003564</v>
      </c>
      <c r="I244" t="s">
        <v>269</v>
      </c>
      <c r="J244">
        <v>2021</v>
      </c>
    </row>
    <row r="245" spans="1:10" x14ac:dyDescent="0.35">
      <c r="A245" t="s">
        <v>661</v>
      </c>
      <c r="B245" t="s">
        <v>132</v>
      </c>
      <c r="C245" t="s">
        <v>634</v>
      </c>
      <c r="D245" s="1">
        <v>138341890</v>
      </c>
      <c r="E245" s="1">
        <v>140572979</v>
      </c>
      <c r="F245" s="1">
        <v>67468621</v>
      </c>
      <c r="G245" s="1">
        <v>208041600</v>
      </c>
      <c r="H245" s="1">
        <v>346383934</v>
      </c>
      <c r="I245" t="s">
        <v>635</v>
      </c>
      <c r="J245">
        <v>2022</v>
      </c>
    </row>
    <row r="246" spans="1:10" x14ac:dyDescent="0.35">
      <c r="A246" t="s">
        <v>662</v>
      </c>
      <c r="B246" t="s">
        <v>132</v>
      </c>
      <c r="C246" t="s">
        <v>637</v>
      </c>
      <c r="D246" s="1">
        <v>275661374</v>
      </c>
      <c r="E246" s="1">
        <v>184576122</v>
      </c>
      <c r="F246" s="1">
        <v>72371033</v>
      </c>
      <c r="G246" s="1">
        <v>256947155</v>
      </c>
      <c r="H246" s="1">
        <v>532610427</v>
      </c>
      <c r="I246" t="s">
        <v>638</v>
      </c>
      <c r="J246">
        <v>2023</v>
      </c>
    </row>
    <row r="247" spans="1:10" x14ac:dyDescent="0.35">
      <c r="A247" t="s">
        <v>663</v>
      </c>
      <c r="B247" t="s">
        <v>132</v>
      </c>
      <c r="C247" t="s">
        <v>640</v>
      </c>
      <c r="D247" s="1">
        <v>297140391</v>
      </c>
      <c r="E247" s="1">
        <v>188192591</v>
      </c>
      <c r="F247" s="1">
        <v>77245118</v>
      </c>
      <c r="G247" s="1">
        <v>265437709</v>
      </c>
      <c r="H247" s="1">
        <v>562580734</v>
      </c>
      <c r="I247" t="s">
        <v>641</v>
      </c>
      <c r="J247">
        <v>2024</v>
      </c>
    </row>
    <row r="248" spans="1:10" x14ac:dyDescent="0.35">
      <c r="A248" t="s">
        <v>664</v>
      </c>
      <c r="B248" t="s">
        <v>132</v>
      </c>
      <c r="C248" t="s">
        <v>643</v>
      </c>
      <c r="D248" s="1">
        <v>293386076</v>
      </c>
      <c r="E248" s="1">
        <v>181965800</v>
      </c>
      <c r="F248" s="1">
        <v>80486174</v>
      </c>
      <c r="G248" s="1">
        <v>262451974</v>
      </c>
      <c r="H248" s="1">
        <v>555839622</v>
      </c>
      <c r="I248" t="s">
        <v>644</v>
      </c>
      <c r="J248">
        <v>2025</v>
      </c>
    </row>
    <row r="249" spans="1:10" x14ac:dyDescent="0.35">
      <c r="A249" t="s">
        <v>450</v>
      </c>
      <c r="B249" t="s">
        <v>137</v>
      </c>
      <c r="C249" t="s">
        <v>83</v>
      </c>
      <c r="D249" s="1">
        <v>74.594201685176458</v>
      </c>
      <c r="E249" s="1">
        <v>68.685656610076123</v>
      </c>
      <c r="F249" s="1">
        <v>66.892628059749683</v>
      </c>
      <c r="G249" s="1">
        <v>67.917846179482495</v>
      </c>
      <c r="H249" s="1">
        <v>71.936881042925165</v>
      </c>
      <c r="I249" t="s">
        <v>188</v>
      </c>
      <c r="J249">
        <v>1986</v>
      </c>
    </row>
    <row r="250" spans="1:10" x14ac:dyDescent="0.35">
      <c r="A250" t="s">
        <v>451</v>
      </c>
      <c r="B250" t="s">
        <v>137</v>
      </c>
      <c r="C250" t="s">
        <v>84</v>
      </c>
      <c r="D250" s="1">
        <v>74.068057839872921</v>
      </c>
      <c r="E250" s="1">
        <v>68.278921234706587</v>
      </c>
      <c r="F250" s="1">
        <v>66.305030098954958</v>
      </c>
      <c r="G250" s="1">
        <v>67.402260290913858</v>
      </c>
      <c r="H250" s="1">
        <v>71.45128731266206</v>
      </c>
      <c r="I250" t="s">
        <v>205</v>
      </c>
      <c r="J250">
        <v>1987</v>
      </c>
    </row>
    <row r="251" spans="1:10" x14ac:dyDescent="0.35">
      <c r="A251" t="s">
        <v>452</v>
      </c>
      <c r="B251" t="s">
        <v>137</v>
      </c>
      <c r="C251" t="s">
        <v>85</v>
      </c>
      <c r="D251" s="1">
        <v>77.701461741367851</v>
      </c>
      <c r="E251" s="1">
        <v>69.328900402472669</v>
      </c>
      <c r="F251" s="1">
        <v>68.887620463370453</v>
      </c>
      <c r="G251" s="1">
        <v>69.131690801485362</v>
      </c>
      <c r="H251" s="1">
        <v>74.356054291817259</v>
      </c>
      <c r="I251" t="s">
        <v>207</v>
      </c>
      <c r="J251">
        <v>1988</v>
      </c>
    </row>
    <row r="252" spans="1:10" x14ac:dyDescent="0.35">
      <c r="A252" t="s">
        <v>453</v>
      </c>
      <c r="B252" t="s">
        <v>137</v>
      </c>
      <c r="C252" t="s">
        <v>86</v>
      </c>
      <c r="D252" s="1">
        <v>78.430300554318492</v>
      </c>
      <c r="E252" s="1">
        <v>70.691865972662171</v>
      </c>
      <c r="F252" s="1">
        <v>69.347707407017595</v>
      </c>
      <c r="G252" s="1">
        <v>70.100938919246346</v>
      </c>
      <c r="H252" s="1">
        <v>75.279522430660052</v>
      </c>
      <c r="I252" t="s">
        <v>209</v>
      </c>
      <c r="J252">
        <v>1989</v>
      </c>
    </row>
    <row r="253" spans="1:10" x14ac:dyDescent="0.35">
      <c r="A253" t="s">
        <v>454</v>
      </c>
      <c r="B253" t="s">
        <v>137</v>
      </c>
      <c r="C253" t="s">
        <v>87</v>
      </c>
      <c r="D253" s="1">
        <v>73.25416501564878</v>
      </c>
      <c r="E253" s="1">
        <v>65.280286492496757</v>
      </c>
      <c r="F253" s="1">
        <v>67.678104848911218</v>
      </c>
      <c r="G253" s="1">
        <v>66.205841372552285</v>
      </c>
      <c r="H253" s="1">
        <v>70.655809115140826</v>
      </c>
      <c r="I253" t="s">
        <v>211</v>
      </c>
      <c r="J253">
        <v>1990</v>
      </c>
    </row>
    <row r="254" spans="1:10" x14ac:dyDescent="0.35">
      <c r="A254" t="s">
        <v>455</v>
      </c>
      <c r="B254" t="s">
        <v>137</v>
      </c>
      <c r="C254" t="s">
        <v>89</v>
      </c>
      <c r="D254" s="1">
        <v>71.626571554586121</v>
      </c>
      <c r="E254" s="1">
        <v>65.832701039548709</v>
      </c>
      <c r="F254" s="1">
        <v>66.199184571219632</v>
      </c>
      <c r="G254" s="1">
        <v>65.97967570769876</v>
      </c>
      <c r="H254" s="1">
        <v>69.615018304681215</v>
      </c>
      <c r="I254" t="s">
        <v>213</v>
      </c>
      <c r="J254">
        <v>1991</v>
      </c>
    </row>
    <row r="255" spans="1:10" x14ac:dyDescent="0.35">
      <c r="A255" t="s">
        <v>456</v>
      </c>
      <c r="B255" t="s">
        <v>137</v>
      </c>
      <c r="C255" t="s">
        <v>97</v>
      </c>
      <c r="D255" s="1">
        <v>80.380658682962093</v>
      </c>
      <c r="E255" s="1">
        <v>71.546345326898603</v>
      </c>
      <c r="F255" s="1">
        <v>68.923806620769497</v>
      </c>
      <c r="G255" s="1">
        <v>70.610228795686368</v>
      </c>
      <c r="H255" s="1">
        <v>77.059597697647874</v>
      </c>
      <c r="I255" t="s">
        <v>215</v>
      </c>
      <c r="J255">
        <v>1992</v>
      </c>
    </row>
    <row r="256" spans="1:10" x14ac:dyDescent="0.35">
      <c r="A256" t="s">
        <v>457</v>
      </c>
      <c r="B256" t="s">
        <v>137</v>
      </c>
      <c r="C256" t="s">
        <v>98</v>
      </c>
      <c r="D256" s="1">
        <v>77.261648531260974</v>
      </c>
      <c r="E256" s="1">
        <v>72.498578400755648</v>
      </c>
      <c r="F256" s="1">
        <v>71.498505988133331</v>
      </c>
      <c r="G256" s="1">
        <v>72.14049988304933</v>
      </c>
      <c r="H256" s="1">
        <v>75.490271935721381</v>
      </c>
      <c r="I256" t="s">
        <v>217</v>
      </c>
      <c r="J256">
        <v>1993</v>
      </c>
    </row>
    <row r="257" spans="1:10" x14ac:dyDescent="0.35">
      <c r="A257" t="s">
        <v>458</v>
      </c>
      <c r="B257" t="s">
        <v>137</v>
      </c>
      <c r="C257" t="s">
        <v>100</v>
      </c>
      <c r="D257" s="1">
        <v>75.792811655512395</v>
      </c>
      <c r="E257" s="1">
        <v>71.589292798202564</v>
      </c>
      <c r="F257" s="1">
        <v>71.231766764903952</v>
      </c>
      <c r="G257" s="1">
        <v>71.474613654031813</v>
      </c>
      <c r="H257" s="1">
        <v>74.214128535945534</v>
      </c>
      <c r="I257" t="s">
        <v>219</v>
      </c>
      <c r="J257">
        <v>1994</v>
      </c>
    </row>
    <row r="258" spans="1:10" x14ac:dyDescent="0.35">
      <c r="A258" t="s">
        <v>459</v>
      </c>
      <c r="B258" t="s">
        <v>137</v>
      </c>
      <c r="C258" t="s">
        <v>101</v>
      </c>
      <c r="D258" s="1">
        <v>73.668986334557474</v>
      </c>
      <c r="E258" s="1">
        <v>68.698666966425264</v>
      </c>
      <c r="F258" s="1">
        <v>69.889085708159698</v>
      </c>
      <c r="G258" s="1">
        <v>69.075968336985724</v>
      </c>
      <c r="H258" s="1">
        <v>71.948489617893912</v>
      </c>
      <c r="I258" t="s">
        <v>221</v>
      </c>
      <c r="J258">
        <v>1995</v>
      </c>
    </row>
    <row r="259" spans="1:10" x14ac:dyDescent="0.35">
      <c r="A259" t="s">
        <v>460</v>
      </c>
      <c r="B259" t="s">
        <v>137</v>
      </c>
      <c r="C259" t="s">
        <v>102</v>
      </c>
      <c r="D259" s="1">
        <v>73.295080959032362</v>
      </c>
      <c r="E259" s="1">
        <v>69.131940148281728</v>
      </c>
      <c r="F259" s="1">
        <v>67.074865551041299</v>
      </c>
      <c r="G259" s="1">
        <v>68.473737006467232</v>
      </c>
      <c r="H259" s="1">
        <v>71.520688574468323</v>
      </c>
      <c r="I259" t="s">
        <v>223</v>
      </c>
      <c r="J259">
        <v>1996</v>
      </c>
    </row>
    <row r="260" spans="1:10" x14ac:dyDescent="0.35">
      <c r="A260" t="s">
        <v>461</v>
      </c>
      <c r="B260" t="s">
        <v>137</v>
      </c>
      <c r="C260" t="s">
        <v>103</v>
      </c>
      <c r="D260" s="1">
        <v>72.810192498202838</v>
      </c>
      <c r="E260" s="1">
        <v>68.610593170420117</v>
      </c>
      <c r="F260" s="1">
        <v>65.333741909274593</v>
      </c>
      <c r="G260" s="1">
        <v>67.544819346988021</v>
      </c>
      <c r="H260" s="1">
        <v>70.83901936298615</v>
      </c>
      <c r="I260" t="s">
        <v>225</v>
      </c>
      <c r="J260">
        <v>1997</v>
      </c>
    </row>
    <row r="261" spans="1:10" x14ac:dyDescent="0.35">
      <c r="A261" t="s">
        <v>462</v>
      </c>
      <c r="B261" t="s">
        <v>137</v>
      </c>
      <c r="C261" t="s">
        <v>104</v>
      </c>
      <c r="D261" s="1">
        <v>74.965180597585245</v>
      </c>
      <c r="E261" s="1">
        <v>69.336260657560729</v>
      </c>
      <c r="F261" s="1">
        <v>66.41782176014641</v>
      </c>
      <c r="G261" s="1">
        <v>68.38020019784409</v>
      </c>
      <c r="H261" s="1">
        <v>72.49888529199859</v>
      </c>
      <c r="I261" t="s">
        <v>227</v>
      </c>
      <c r="J261">
        <v>1998</v>
      </c>
    </row>
    <row r="262" spans="1:10" x14ac:dyDescent="0.35">
      <c r="A262" t="s">
        <v>463</v>
      </c>
      <c r="B262" t="s">
        <v>137</v>
      </c>
      <c r="C262" t="s">
        <v>105</v>
      </c>
      <c r="D262" s="1">
        <v>75.355514345457266</v>
      </c>
      <c r="E262" s="1">
        <v>71.206095384351116</v>
      </c>
      <c r="F262" s="1">
        <v>69.482446704299065</v>
      </c>
      <c r="G262" s="1">
        <v>70.632387202744653</v>
      </c>
      <c r="H262" s="1">
        <v>73.625637136622615</v>
      </c>
      <c r="I262" t="s">
        <v>187</v>
      </c>
      <c r="J262">
        <v>1999</v>
      </c>
    </row>
    <row r="263" spans="1:10" x14ac:dyDescent="0.35">
      <c r="A263" t="s">
        <v>464</v>
      </c>
      <c r="B263" t="s">
        <v>137</v>
      </c>
      <c r="C263" t="s">
        <v>106</v>
      </c>
      <c r="D263" s="1">
        <v>76.83469623900389</v>
      </c>
      <c r="E263" s="1">
        <v>74.021631203502864</v>
      </c>
      <c r="F263" s="1">
        <v>71.07082976628736</v>
      </c>
      <c r="G263" s="1">
        <v>73.036850740866626</v>
      </c>
      <c r="H263" s="1">
        <v>75.472012765813275</v>
      </c>
      <c r="I263" t="s">
        <v>230</v>
      </c>
      <c r="J263">
        <v>2000</v>
      </c>
    </row>
    <row r="264" spans="1:10" x14ac:dyDescent="0.35">
      <c r="A264" t="s">
        <v>465</v>
      </c>
      <c r="B264" t="s">
        <v>137</v>
      </c>
      <c r="C264" t="s">
        <v>107</v>
      </c>
      <c r="D264" s="1">
        <v>76.097456797784119</v>
      </c>
      <c r="E264" s="1">
        <v>73.746601358133816</v>
      </c>
      <c r="F264" s="1">
        <v>70.670357171994524</v>
      </c>
      <c r="G264" s="1">
        <v>72.754412886637169</v>
      </c>
      <c r="H264" s="1">
        <v>74.963881906181712</v>
      </c>
      <c r="I264" t="s">
        <v>232</v>
      </c>
      <c r="J264">
        <v>2001</v>
      </c>
    </row>
    <row r="265" spans="1:10" x14ac:dyDescent="0.35">
      <c r="A265" t="s">
        <v>466</v>
      </c>
      <c r="B265" t="s">
        <v>137</v>
      </c>
      <c r="C265" t="s">
        <v>108</v>
      </c>
      <c r="D265" s="1">
        <v>78.001304790844586</v>
      </c>
      <c r="E265" s="1">
        <v>73.672930895200338</v>
      </c>
      <c r="F265" s="1">
        <v>72.4116811350615</v>
      </c>
      <c r="G265" s="1">
        <v>73.319102766748316</v>
      </c>
      <c r="H265" s="1">
        <v>76.421341158177896</v>
      </c>
      <c r="I265" t="s">
        <v>234</v>
      </c>
      <c r="J265">
        <v>2002</v>
      </c>
    </row>
    <row r="266" spans="1:10" x14ac:dyDescent="0.35">
      <c r="A266" t="s">
        <v>467</v>
      </c>
      <c r="B266" t="s">
        <v>137</v>
      </c>
      <c r="C266" t="s">
        <v>115</v>
      </c>
      <c r="D266" s="1">
        <v>78.612880955171107</v>
      </c>
      <c r="E266" s="1">
        <v>75.184123052368577</v>
      </c>
      <c r="F266" s="1">
        <v>71.661378119818366</v>
      </c>
      <c r="G266" s="1">
        <v>74.201764517349616</v>
      </c>
      <c r="H266" s="1">
        <v>77.092220475399088</v>
      </c>
      <c r="I266" t="s">
        <v>236</v>
      </c>
      <c r="J266">
        <v>2003</v>
      </c>
    </row>
    <row r="267" spans="1:10" x14ac:dyDescent="0.35">
      <c r="A267" t="s">
        <v>468</v>
      </c>
      <c r="B267" t="s">
        <v>137</v>
      </c>
      <c r="C267" t="s">
        <v>88</v>
      </c>
      <c r="D267" s="1">
        <v>80.504114618906542</v>
      </c>
      <c r="E267" s="1">
        <v>75.389614899850017</v>
      </c>
      <c r="F267" s="1">
        <v>69.111581114883009</v>
      </c>
      <c r="G267" s="1">
        <v>73.706483434258388</v>
      </c>
      <c r="H267" s="1">
        <v>78.084676887707175</v>
      </c>
      <c r="I267" t="s">
        <v>238</v>
      </c>
      <c r="J267">
        <v>2004</v>
      </c>
    </row>
    <row r="268" spans="1:10" x14ac:dyDescent="0.35">
      <c r="A268" t="s">
        <v>469</v>
      </c>
      <c r="B268" t="s">
        <v>137</v>
      </c>
      <c r="C268" t="s">
        <v>116</v>
      </c>
      <c r="D268" s="1">
        <v>79.617302742437275</v>
      </c>
      <c r="E268" s="1">
        <v>74.841701081926246</v>
      </c>
      <c r="F268" s="1">
        <v>69.104062087351835</v>
      </c>
      <c r="G268" s="1">
        <v>73.42135261128368</v>
      </c>
      <c r="H268" s="1">
        <v>77.263782172054704</v>
      </c>
      <c r="I268" t="s">
        <v>240</v>
      </c>
      <c r="J268">
        <v>2005</v>
      </c>
    </row>
    <row r="269" spans="1:10" x14ac:dyDescent="0.35">
      <c r="A269" t="s">
        <v>470</v>
      </c>
      <c r="B269" t="s">
        <v>137</v>
      </c>
      <c r="C269" t="s">
        <v>117</v>
      </c>
      <c r="D269" s="1">
        <v>79.209059426090533</v>
      </c>
      <c r="E269" s="1">
        <v>76.093852278803496</v>
      </c>
      <c r="F269" s="1">
        <v>68.711170260056534</v>
      </c>
      <c r="G269" s="1">
        <v>74.246351132024628</v>
      </c>
      <c r="H269" s="1">
        <v>77.306907330515656</v>
      </c>
      <c r="I269" t="s">
        <v>242</v>
      </c>
      <c r="J269">
        <v>2006</v>
      </c>
    </row>
    <row r="270" spans="1:10" x14ac:dyDescent="0.35">
      <c r="A270" t="s">
        <v>471</v>
      </c>
      <c r="B270" t="s">
        <v>137</v>
      </c>
      <c r="C270" t="s">
        <v>118</v>
      </c>
      <c r="D270" s="1">
        <v>80.588975074803017</v>
      </c>
      <c r="E270" s="1">
        <v>79.064476714715113</v>
      </c>
      <c r="F270" s="1">
        <v>70.9024867215808</v>
      </c>
      <c r="G270" s="1">
        <v>76.942961901860102</v>
      </c>
      <c r="H270" s="1">
        <v>79.216682096402309</v>
      </c>
      <c r="I270" t="s">
        <v>244</v>
      </c>
      <c r="J270">
        <v>2007</v>
      </c>
    </row>
    <row r="271" spans="1:10" x14ac:dyDescent="0.35">
      <c r="A271" t="s">
        <v>472</v>
      </c>
      <c r="B271" t="s">
        <v>137</v>
      </c>
      <c r="C271" t="s">
        <v>109</v>
      </c>
      <c r="D271" s="1">
        <v>80.794448852492266</v>
      </c>
      <c r="E271" s="1">
        <v>78.594773865448275</v>
      </c>
      <c r="F271" s="1">
        <v>69.57156474051024</v>
      </c>
      <c r="G271" s="1">
        <v>76.228465224601067</v>
      </c>
      <c r="H271" s="1">
        <v>79.068769859137376</v>
      </c>
      <c r="I271" t="s">
        <v>246</v>
      </c>
      <c r="J271">
        <v>2008</v>
      </c>
    </row>
    <row r="272" spans="1:10" x14ac:dyDescent="0.35">
      <c r="A272" t="s">
        <v>473</v>
      </c>
      <c r="B272" t="s">
        <v>137</v>
      </c>
      <c r="C272" t="s">
        <v>110</v>
      </c>
      <c r="D272" s="1">
        <v>80.443719399736707</v>
      </c>
      <c r="E272" s="1">
        <v>78.76516072677201</v>
      </c>
      <c r="F272" s="1">
        <v>67.510021119150849</v>
      </c>
      <c r="G272" s="1">
        <v>75.767672888259071</v>
      </c>
      <c r="H272" s="1">
        <v>78.643642863288164</v>
      </c>
      <c r="I272" t="s">
        <v>186</v>
      </c>
      <c r="J272">
        <v>2009</v>
      </c>
    </row>
    <row r="273" spans="1:10" x14ac:dyDescent="0.35">
      <c r="A273" t="s">
        <v>474</v>
      </c>
      <c r="B273" t="s">
        <v>137</v>
      </c>
      <c r="C273" t="s">
        <v>99</v>
      </c>
      <c r="D273" s="1">
        <v>82.35307464318872</v>
      </c>
      <c r="E273" s="1">
        <v>78.139067305679021</v>
      </c>
      <c r="F273" s="1">
        <v>67.100577820352427</v>
      </c>
      <c r="G273" s="1">
        <v>75.066482827388256</v>
      </c>
      <c r="H273" s="1">
        <v>79.537539471351565</v>
      </c>
      <c r="I273" t="s">
        <v>249</v>
      </c>
      <c r="J273">
        <v>2010</v>
      </c>
    </row>
    <row r="274" spans="1:10" x14ac:dyDescent="0.35">
      <c r="A274" t="s">
        <v>475</v>
      </c>
      <c r="B274" t="s">
        <v>137</v>
      </c>
      <c r="C274" t="s">
        <v>90</v>
      </c>
      <c r="D274" s="1">
        <v>81.101005216644083</v>
      </c>
      <c r="E274" s="1">
        <v>77.845253336904591</v>
      </c>
      <c r="F274" s="1">
        <v>67.297779193422244</v>
      </c>
      <c r="G274" s="1">
        <v>74.852307732776964</v>
      </c>
      <c r="H274" s="1">
        <v>78.676197434554879</v>
      </c>
      <c r="I274" t="s">
        <v>251</v>
      </c>
      <c r="J274">
        <v>2011</v>
      </c>
    </row>
    <row r="275" spans="1:10" x14ac:dyDescent="0.35">
      <c r="A275" t="s">
        <v>476</v>
      </c>
      <c r="B275" t="s">
        <v>137</v>
      </c>
      <c r="C275" t="s">
        <v>91</v>
      </c>
      <c r="D275" s="1">
        <v>80.94173123578895</v>
      </c>
      <c r="E275" s="1">
        <v>78.894797389951236</v>
      </c>
      <c r="F275" s="1">
        <v>67.450414769089349</v>
      </c>
      <c r="G275" s="1">
        <v>75.475041697206663</v>
      </c>
      <c r="H275" s="1">
        <v>78.810757693825934</v>
      </c>
      <c r="I275" t="s">
        <v>253</v>
      </c>
      <c r="J275">
        <v>2012</v>
      </c>
    </row>
    <row r="276" spans="1:10" x14ac:dyDescent="0.35">
      <c r="A276" t="s">
        <v>477</v>
      </c>
      <c r="B276" t="s">
        <v>137</v>
      </c>
      <c r="C276" t="s">
        <v>111</v>
      </c>
      <c r="D276" s="1">
        <v>79.154465031722012</v>
      </c>
      <c r="E276" s="1">
        <v>75.544221217060937</v>
      </c>
      <c r="F276" s="1">
        <v>66.548171623062487</v>
      </c>
      <c r="G276" s="1">
        <v>72.955828471913591</v>
      </c>
      <c r="H276" s="1">
        <v>76.732958004981953</v>
      </c>
      <c r="I276" t="s">
        <v>255</v>
      </c>
      <c r="J276">
        <v>2013</v>
      </c>
    </row>
    <row r="277" spans="1:10" x14ac:dyDescent="0.35">
      <c r="A277" t="s">
        <v>478</v>
      </c>
      <c r="B277" t="s">
        <v>137</v>
      </c>
      <c r="C277" t="s">
        <v>112</v>
      </c>
      <c r="D277" s="1">
        <v>79.104169853429369</v>
      </c>
      <c r="E277" s="1">
        <v>74.808460484884066</v>
      </c>
      <c r="F277" s="1">
        <v>62.79830354150743</v>
      </c>
      <c r="G277" s="1">
        <v>71.367041001246719</v>
      </c>
      <c r="H277" s="1">
        <v>76.032449716377755</v>
      </c>
      <c r="I277" t="s">
        <v>185</v>
      </c>
      <c r="J277">
        <v>2014</v>
      </c>
    </row>
    <row r="278" spans="1:10" x14ac:dyDescent="0.35">
      <c r="A278" t="s">
        <v>479</v>
      </c>
      <c r="B278" t="s">
        <v>137</v>
      </c>
      <c r="C278" t="s">
        <v>92</v>
      </c>
      <c r="D278" s="1">
        <v>79.15907548607278</v>
      </c>
      <c r="E278" s="1">
        <v>75.418203141068503</v>
      </c>
      <c r="F278" s="1">
        <v>63.37471875292713</v>
      </c>
      <c r="G278" s="1">
        <v>72.134321761018896</v>
      </c>
      <c r="H278" s="1">
        <v>76.405030908307609</v>
      </c>
      <c r="I278" t="s">
        <v>258</v>
      </c>
      <c r="J278">
        <v>2015</v>
      </c>
    </row>
    <row r="279" spans="1:10" x14ac:dyDescent="0.35">
      <c r="A279" t="s">
        <v>480</v>
      </c>
      <c r="B279" t="s">
        <v>137</v>
      </c>
      <c r="C279" t="s">
        <v>93</v>
      </c>
      <c r="D279" s="1">
        <v>80.265346956195003</v>
      </c>
      <c r="E279" s="1">
        <v>76.372071789899891</v>
      </c>
      <c r="F279" s="1">
        <v>63.226868794202026</v>
      </c>
      <c r="G279" s="1">
        <v>72.957277916190606</v>
      </c>
      <c r="H279" s="1">
        <v>77.428734169636542</v>
      </c>
      <c r="I279" t="s">
        <v>260</v>
      </c>
      <c r="J279">
        <v>2016</v>
      </c>
    </row>
    <row r="280" spans="1:10" x14ac:dyDescent="0.35">
      <c r="A280" t="s">
        <v>481</v>
      </c>
      <c r="B280" t="s">
        <v>137</v>
      </c>
      <c r="C280" t="s">
        <v>94</v>
      </c>
      <c r="D280" s="1">
        <v>80.802087831272644</v>
      </c>
      <c r="E280" s="1">
        <v>77.384802849092623</v>
      </c>
      <c r="F280" s="1">
        <v>65.517070959068178</v>
      </c>
      <c r="G280" s="1">
        <v>74.468637152471089</v>
      </c>
      <c r="H280" s="1">
        <v>78.352553435317532</v>
      </c>
      <c r="I280" t="s">
        <v>262</v>
      </c>
      <c r="J280">
        <v>2017</v>
      </c>
    </row>
    <row r="281" spans="1:10" x14ac:dyDescent="0.35">
      <c r="A281" t="s">
        <v>482</v>
      </c>
      <c r="B281" t="s">
        <v>137</v>
      </c>
      <c r="C281" t="s">
        <v>113</v>
      </c>
      <c r="D281" s="1">
        <v>82.43674726729877</v>
      </c>
      <c r="E281" s="1">
        <v>79.064594456220277</v>
      </c>
      <c r="F281" s="1">
        <v>67.373037657325725</v>
      </c>
      <c r="G281" s="1">
        <v>76.257948627488233</v>
      </c>
      <c r="H281" s="1">
        <v>80.048925679141334</v>
      </c>
      <c r="I281" t="s">
        <v>264</v>
      </c>
      <c r="J281">
        <v>2018</v>
      </c>
    </row>
    <row r="282" spans="1:10" x14ac:dyDescent="0.35">
      <c r="A282" t="s">
        <v>483</v>
      </c>
      <c r="B282" t="s">
        <v>137</v>
      </c>
      <c r="C282" t="s">
        <v>95</v>
      </c>
      <c r="D282" s="1">
        <v>83.00241213950568</v>
      </c>
      <c r="E282" s="1">
        <v>78.764717850872216</v>
      </c>
      <c r="F282" s="1">
        <v>67.740360118095097</v>
      </c>
      <c r="G282" s="1">
        <v>76.040412300066833</v>
      </c>
      <c r="H282" s="1">
        <v>80.294681676046594</v>
      </c>
      <c r="I282" t="s">
        <v>184</v>
      </c>
      <c r="J282">
        <v>2019</v>
      </c>
    </row>
    <row r="283" spans="1:10" x14ac:dyDescent="0.35">
      <c r="A283" t="s">
        <v>484</v>
      </c>
      <c r="B283" t="s">
        <v>137</v>
      </c>
      <c r="C283" t="s">
        <v>96</v>
      </c>
      <c r="D283" s="1">
        <v>82.168539942212348</v>
      </c>
      <c r="E283" s="1">
        <v>78.199781123616688</v>
      </c>
      <c r="F283" s="1">
        <v>64.93765562572807</v>
      </c>
      <c r="G283" s="1">
        <v>74.741064946209192</v>
      </c>
      <c r="H283" s="1">
        <v>79.27342463798395</v>
      </c>
      <c r="I283" t="s">
        <v>267</v>
      </c>
      <c r="J283">
        <v>2020</v>
      </c>
    </row>
    <row r="284" spans="1:10" x14ac:dyDescent="0.35">
      <c r="A284" t="s">
        <v>485</v>
      </c>
      <c r="B284" t="s">
        <v>137</v>
      </c>
      <c r="C284" t="s">
        <v>114</v>
      </c>
      <c r="D284" s="1">
        <v>64.157897127501897</v>
      </c>
      <c r="E284" s="1">
        <v>67.574068188587617</v>
      </c>
      <c r="F284" s="1">
        <v>56.452944703295728</v>
      </c>
      <c r="G284" s="1">
        <v>64.120052910235444</v>
      </c>
      <c r="H284" s="1">
        <v>64.137729572288777</v>
      </c>
      <c r="I284" t="s">
        <v>269</v>
      </c>
      <c r="J284">
        <v>2021</v>
      </c>
    </row>
    <row r="285" spans="1:10" x14ac:dyDescent="0.35">
      <c r="A285" t="s">
        <v>665</v>
      </c>
      <c r="B285" t="s">
        <v>137</v>
      </c>
      <c r="C285" t="s">
        <v>634</v>
      </c>
      <c r="D285" s="1">
        <v>69.934613420177911</v>
      </c>
      <c r="E285" s="1">
        <v>65.361353021249897</v>
      </c>
      <c r="F285" s="1">
        <v>59.292109718079921</v>
      </c>
      <c r="G285" s="1">
        <v>63.683446947448161</v>
      </c>
      <c r="H285" s="1">
        <v>66.605620027697825</v>
      </c>
      <c r="I285" t="s">
        <v>635</v>
      </c>
      <c r="J285">
        <v>2022</v>
      </c>
    </row>
    <row r="286" spans="1:10" x14ac:dyDescent="0.35">
      <c r="A286" t="s">
        <v>666</v>
      </c>
      <c r="B286" t="s">
        <v>137</v>
      </c>
      <c r="C286" t="s">
        <v>637</v>
      </c>
      <c r="D286" s="1">
        <v>83.410097569124915</v>
      </c>
      <c r="E286" s="1">
        <v>79.813212422666382</v>
      </c>
      <c r="F286" s="1">
        <v>70.450659025250843</v>
      </c>
      <c r="G286" s="1">
        <v>77.489950688545136</v>
      </c>
      <c r="H286" s="1">
        <v>81.008152691799822</v>
      </c>
      <c r="I286" t="s">
        <v>638</v>
      </c>
      <c r="J286">
        <v>2023</v>
      </c>
    </row>
    <row r="287" spans="1:10" x14ac:dyDescent="0.35">
      <c r="A287" t="s">
        <v>667</v>
      </c>
      <c r="B287" t="s">
        <v>137</v>
      </c>
      <c r="C287" t="s">
        <v>640</v>
      </c>
      <c r="D287" s="1">
        <v>82.893895750862228</v>
      </c>
      <c r="E287" s="1">
        <v>80.130163726933446</v>
      </c>
      <c r="F287" s="1">
        <v>67.564588445381489</v>
      </c>
      <c r="G287" s="1">
        <v>76.895909501957377</v>
      </c>
      <c r="H287" s="1">
        <v>80.511958751160421</v>
      </c>
      <c r="I287" t="s">
        <v>641</v>
      </c>
      <c r="J287">
        <v>2024</v>
      </c>
    </row>
    <row r="288" spans="1:10" x14ac:dyDescent="0.35">
      <c r="A288" t="s">
        <v>668</v>
      </c>
      <c r="B288" t="s">
        <v>137</v>
      </c>
      <c r="C288" t="s">
        <v>643</v>
      </c>
      <c r="D288" s="1">
        <v>85.460681433690127</v>
      </c>
      <c r="E288" s="1">
        <v>82.779832490281962</v>
      </c>
      <c r="F288" s="1">
        <v>68.978781195597733</v>
      </c>
      <c r="G288" s="1">
        <v>79.095423860437705</v>
      </c>
      <c r="H288" s="1">
        <v>82.935566427210233</v>
      </c>
      <c r="I288" t="s">
        <v>644</v>
      </c>
      <c r="J288">
        <v>2025</v>
      </c>
    </row>
    <row r="289" spans="1:10" x14ac:dyDescent="0.35">
      <c r="A289" t="s">
        <v>486</v>
      </c>
      <c r="B289" t="s">
        <v>138</v>
      </c>
      <c r="C289" t="s">
        <v>83</v>
      </c>
      <c r="D289" s="1">
        <v>700.3434159353302</v>
      </c>
      <c r="E289" s="1">
        <v>337.58225280010089</v>
      </c>
      <c r="F289" s="1">
        <v>364.48479145164225</v>
      </c>
      <c r="G289" s="1">
        <v>348.59024808324716</v>
      </c>
      <c r="H289" s="1">
        <v>422.64878401625595</v>
      </c>
      <c r="I289" t="s">
        <v>188</v>
      </c>
      <c r="J289">
        <v>1986</v>
      </c>
    </row>
    <row r="290" spans="1:10" x14ac:dyDescent="0.35">
      <c r="A290" t="s">
        <v>487</v>
      </c>
      <c r="B290" t="s">
        <v>138</v>
      </c>
      <c r="C290" t="s">
        <v>84</v>
      </c>
      <c r="D290" s="1">
        <v>723.03226673063079</v>
      </c>
      <c r="E290" s="1">
        <v>335.97542745273284</v>
      </c>
      <c r="F290" s="1">
        <v>413.54018559722147</v>
      </c>
      <c r="G290" s="1">
        <v>367.54062777043379</v>
      </c>
      <c r="H290" s="1">
        <v>448.44340016807598</v>
      </c>
      <c r="I290" t="s">
        <v>205</v>
      </c>
      <c r="J290">
        <v>1987</v>
      </c>
    </row>
    <row r="291" spans="1:10" x14ac:dyDescent="0.35">
      <c r="A291" t="s">
        <v>488</v>
      </c>
      <c r="B291" t="s">
        <v>138</v>
      </c>
      <c r="C291" t="s">
        <v>85</v>
      </c>
      <c r="D291" s="1">
        <v>717.40080796546681</v>
      </c>
      <c r="E291" s="1">
        <v>349.00787205058077</v>
      </c>
      <c r="F291" s="1">
        <v>461.66225143903716</v>
      </c>
      <c r="G291" s="1">
        <v>392.79924991259577</v>
      </c>
      <c r="H291" s="1">
        <v>467.86611249125627</v>
      </c>
      <c r="I291" t="s">
        <v>207</v>
      </c>
      <c r="J291">
        <v>1988</v>
      </c>
    </row>
    <row r="292" spans="1:10" x14ac:dyDescent="0.35">
      <c r="A292" t="s">
        <v>489</v>
      </c>
      <c r="B292" t="s">
        <v>138</v>
      </c>
      <c r="C292" t="s">
        <v>86</v>
      </c>
      <c r="D292" s="1">
        <v>737.30951218503037</v>
      </c>
      <c r="E292" s="1">
        <v>353.69814014275659</v>
      </c>
      <c r="F292" s="1">
        <v>455.46514787083578</v>
      </c>
      <c r="G292" s="1">
        <v>392.99495191046736</v>
      </c>
      <c r="H292" s="1">
        <v>470.94166739462031</v>
      </c>
      <c r="I292" t="s">
        <v>209</v>
      </c>
      <c r="J292">
        <v>1989</v>
      </c>
    </row>
    <row r="293" spans="1:10" x14ac:dyDescent="0.35">
      <c r="A293" t="s">
        <v>490</v>
      </c>
      <c r="B293" t="s">
        <v>138</v>
      </c>
      <c r="C293" t="s">
        <v>87</v>
      </c>
      <c r="D293" s="1">
        <v>734.9464190213032</v>
      </c>
      <c r="E293" s="1">
        <v>346.018247692155</v>
      </c>
      <c r="F293" s="1">
        <v>469.72843177005899</v>
      </c>
      <c r="G293" s="1">
        <v>386.68067864626136</v>
      </c>
      <c r="H293" s="1">
        <v>455.53572306103797</v>
      </c>
      <c r="I293" t="s">
        <v>211</v>
      </c>
      <c r="J293">
        <v>1990</v>
      </c>
    </row>
    <row r="294" spans="1:10" x14ac:dyDescent="0.35">
      <c r="A294" t="s">
        <v>491</v>
      </c>
      <c r="B294" t="s">
        <v>138</v>
      </c>
      <c r="C294" t="s">
        <v>89</v>
      </c>
      <c r="D294" s="1">
        <v>804.1800271305458</v>
      </c>
      <c r="E294" s="1">
        <v>380.66145057128665</v>
      </c>
      <c r="F294" s="1">
        <v>504.33955562133463</v>
      </c>
      <c r="G294" s="1">
        <v>423.31933242298169</v>
      </c>
      <c r="H294" s="1">
        <v>516.18201017915499</v>
      </c>
      <c r="I294" t="s">
        <v>213</v>
      </c>
      <c r="J294">
        <v>1991</v>
      </c>
    </row>
    <row r="295" spans="1:10" x14ac:dyDescent="0.35">
      <c r="A295" t="s">
        <v>492</v>
      </c>
      <c r="B295" t="s">
        <v>138</v>
      </c>
      <c r="C295" t="s">
        <v>97</v>
      </c>
      <c r="D295" s="1">
        <v>857.34746580630929</v>
      </c>
      <c r="E295" s="1">
        <v>425.39040202101819</v>
      </c>
      <c r="F295" s="1">
        <v>470.25943437113386</v>
      </c>
      <c r="G295" s="1">
        <v>442.02789270687236</v>
      </c>
      <c r="H295" s="1">
        <v>549.93390538981919</v>
      </c>
      <c r="I295" t="s">
        <v>215</v>
      </c>
      <c r="J295">
        <v>1992</v>
      </c>
    </row>
    <row r="296" spans="1:10" x14ac:dyDescent="0.35">
      <c r="A296" t="s">
        <v>493</v>
      </c>
      <c r="B296" t="s">
        <v>138</v>
      </c>
      <c r="C296" t="s">
        <v>98</v>
      </c>
      <c r="D296" s="1">
        <v>834.46816446085131</v>
      </c>
      <c r="E296" s="1">
        <v>415.01003016062288</v>
      </c>
      <c r="F296" s="1">
        <v>420.69956638600553</v>
      </c>
      <c r="G296" s="1">
        <v>417.12218779803413</v>
      </c>
      <c r="H296" s="1">
        <v>541.06843176174857</v>
      </c>
      <c r="I296" t="s">
        <v>217</v>
      </c>
      <c r="J296">
        <v>1993</v>
      </c>
    </row>
    <row r="297" spans="1:10" x14ac:dyDescent="0.35">
      <c r="A297" t="s">
        <v>494</v>
      </c>
      <c r="B297" t="s">
        <v>138</v>
      </c>
      <c r="C297" t="s">
        <v>100</v>
      </c>
      <c r="D297" s="1">
        <v>859.67638113617761</v>
      </c>
      <c r="E297" s="1">
        <v>438.96605273244438</v>
      </c>
      <c r="F297" s="1">
        <v>477.7368101833369</v>
      </c>
      <c r="G297" s="1">
        <v>452.3219776412497</v>
      </c>
      <c r="H297" s="1">
        <v>570.02353012673893</v>
      </c>
      <c r="I297" t="s">
        <v>219</v>
      </c>
      <c r="J297">
        <v>1994</v>
      </c>
    </row>
    <row r="298" spans="1:10" x14ac:dyDescent="0.35">
      <c r="A298" t="s">
        <v>495</v>
      </c>
      <c r="B298" t="s">
        <v>138</v>
      </c>
      <c r="C298" t="s">
        <v>101</v>
      </c>
      <c r="D298" s="1">
        <v>867.29109154415482</v>
      </c>
      <c r="E298" s="1">
        <v>470.96892502470939</v>
      </c>
      <c r="F298" s="1">
        <v>509.99753173483782</v>
      </c>
      <c r="G298" s="1">
        <v>484.73685038890358</v>
      </c>
      <c r="H298" s="1">
        <v>598.98199154209112</v>
      </c>
      <c r="I298" t="s">
        <v>221</v>
      </c>
      <c r="J298">
        <v>1995</v>
      </c>
    </row>
    <row r="299" spans="1:10" x14ac:dyDescent="0.35">
      <c r="A299" t="s">
        <v>496</v>
      </c>
      <c r="B299" t="s">
        <v>138</v>
      </c>
      <c r="C299" t="s">
        <v>102</v>
      </c>
      <c r="D299" s="1">
        <v>872.50439385807044</v>
      </c>
      <c r="E299" s="1">
        <v>485.29403578995101</v>
      </c>
      <c r="F299" s="1">
        <v>526.35290840205039</v>
      </c>
      <c r="G299" s="1">
        <v>500.05430009263665</v>
      </c>
      <c r="H299" s="1">
        <v>615.4900466198884</v>
      </c>
      <c r="I299" t="s">
        <v>223</v>
      </c>
      <c r="J299">
        <v>1996</v>
      </c>
    </row>
    <row r="300" spans="1:10" x14ac:dyDescent="0.35">
      <c r="A300" t="s">
        <v>497</v>
      </c>
      <c r="B300" t="s">
        <v>138</v>
      </c>
      <c r="C300" t="s">
        <v>103</v>
      </c>
      <c r="D300" s="1">
        <v>888.5313658798558</v>
      </c>
      <c r="E300" s="1">
        <v>492.11499441659339</v>
      </c>
      <c r="F300" s="1">
        <v>534.11377490233019</v>
      </c>
      <c r="G300" s="1">
        <v>507.39124157844083</v>
      </c>
      <c r="H300" s="1">
        <v>632.89563868449886</v>
      </c>
      <c r="I300" t="s">
        <v>225</v>
      </c>
      <c r="J300">
        <v>1997</v>
      </c>
    </row>
    <row r="301" spans="1:10" x14ac:dyDescent="0.35">
      <c r="A301" t="s">
        <v>498</v>
      </c>
      <c r="B301" t="s">
        <v>138</v>
      </c>
      <c r="C301" t="s">
        <v>104</v>
      </c>
      <c r="D301" s="1">
        <v>907.56666388073427</v>
      </c>
      <c r="E301" s="1">
        <v>503.42204441991998</v>
      </c>
      <c r="F301" s="1">
        <v>532.16439174083894</v>
      </c>
      <c r="G301" s="1">
        <v>513.83030504162173</v>
      </c>
      <c r="H301" s="1">
        <v>641.76148149908261</v>
      </c>
      <c r="I301" t="s">
        <v>227</v>
      </c>
      <c r="J301">
        <v>1998</v>
      </c>
    </row>
    <row r="302" spans="1:10" x14ac:dyDescent="0.35">
      <c r="A302" t="s">
        <v>499</v>
      </c>
      <c r="B302" t="s">
        <v>138</v>
      </c>
      <c r="C302" t="s">
        <v>105</v>
      </c>
      <c r="D302" s="1">
        <v>902.25987741198549</v>
      </c>
      <c r="E302" s="1">
        <v>494.44444010208031</v>
      </c>
      <c r="F302" s="1">
        <v>534.18915359502046</v>
      </c>
      <c r="G302" s="1">
        <v>508.77403497723333</v>
      </c>
      <c r="H302" s="1">
        <v>638.18869266247384</v>
      </c>
      <c r="I302" t="s">
        <v>187</v>
      </c>
      <c r="J302">
        <v>1999</v>
      </c>
    </row>
    <row r="303" spans="1:10" x14ac:dyDescent="0.35">
      <c r="A303" t="s">
        <v>500</v>
      </c>
      <c r="B303" t="s">
        <v>138</v>
      </c>
      <c r="C303" t="s">
        <v>106</v>
      </c>
      <c r="D303" s="1">
        <v>904.49642119046109</v>
      </c>
      <c r="E303" s="1">
        <v>493.67512154936463</v>
      </c>
      <c r="F303" s="1">
        <v>577.4597132895409</v>
      </c>
      <c r="G303" s="1">
        <v>521.77302709009223</v>
      </c>
      <c r="H303" s="1">
        <v>653.31153393415173</v>
      </c>
      <c r="I303" t="s">
        <v>230</v>
      </c>
      <c r="J303">
        <v>2000</v>
      </c>
    </row>
    <row r="304" spans="1:10" x14ac:dyDescent="0.35">
      <c r="A304" t="s">
        <v>501</v>
      </c>
      <c r="B304" t="s">
        <v>138</v>
      </c>
      <c r="C304" t="s">
        <v>107</v>
      </c>
      <c r="D304" s="1">
        <v>885.5154694769933</v>
      </c>
      <c r="E304" s="1">
        <v>508.21806980736221</v>
      </c>
      <c r="F304" s="1">
        <v>600.121134952322</v>
      </c>
      <c r="G304" s="1">
        <v>537.80748569049047</v>
      </c>
      <c r="H304" s="1">
        <v>670.70873572327923</v>
      </c>
      <c r="I304" t="s">
        <v>232</v>
      </c>
      <c r="J304">
        <v>2001</v>
      </c>
    </row>
    <row r="305" spans="1:10" x14ac:dyDescent="0.35">
      <c r="A305" t="s">
        <v>502</v>
      </c>
      <c r="B305" t="s">
        <v>138</v>
      </c>
      <c r="C305" t="s">
        <v>108</v>
      </c>
      <c r="D305" s="1">
        <v>928.56544375704812</v>
      </c>
      <c r="E305" s="1">
        <v>539.62635136833114</v>
      </c>
      <c r="F305" s="1">
        <v>571.26714423159353</v>
      </c>
      <c r="G305" s="1">
        <v>550.55460581295119</v>
      </c>
      <c r="H305" s="1">
        <v>695.85065463796411</v>
      </c>
      <c r="I305" t="s">
        <v>234</v>
      </c>
      <c r="J305">
        <v>2002</v>
      </c>
    </row>
    <row r="306" spans="1:10" x14ac:dyDescent="0.35">
      <c r="A306" t="s">
        <v>503</v>
      </c>
      <c r="B306" t="s">
        <v>138</v>
      </c>
      <c r="C306" t="s">
        <v>115</v>
      </c>
      <c r="D306" s="1">
        <v>985.19801682375169</v>
      </c>
      <c r="E306" s="1">
        <v>580.87519535961906</v>
      </c>
      <c r="F306" s="1">
        <v>585.97737781344335</v>
      </c>
      <c r="G306" s="1">
        <v>582.68347723040461</v>
      </c>
      <c r="H306" s="1">
        <v>740.00079613236426</v>
      </c>
      <c r="I306" t="s">
        <v>236</v>
      </c>
      <c r="J306">
        <v>2003</v>
      </c>
    </row>
    <row r="307" spans="1:10" x14ac:dyDescent="0.35">
      <c r="A307" t="s">
        <v>504</v>
      </c>
      <c r="B307" t="s">
        <v>138</v>
      </c>
      <c r="C307" t="s">
        <v>88</v>
      </c>
      <c r="D307" s="1">
        <v>998.70063994749148</v>
      </c>
      <c r="E307" s="1">
        <v>621.37311390326363</v>
      </c>
      <c r="F307" s="1">
        <v>627.1499037652452</v>
      </c>
      <c r="G307" s="1">
        <v>623.35946416931608</v>
      </c>
      <c r="H307" s="1">
        <v>771.02241440525472</v>
      </c>
      <c r="I307" t="s">
        <v>238</v>
      </c>
      <c r="J307">
        <v>2004</v>
      </c>
    </row>
    <row r="308" spans="1:10" x14ac:dyDescent="0.35">
      <c r="A308" t="s">
        <v>505</v>
      </c>
      <c r="B308" t="s">
        <v>138</v>
      </c>
      <c r="C308" t="s">
        <v>116</v>
      </c>
      <c r="D308" s="1">
        <v>1010.7468908068854</v>
      </c>
      <c r="E308" s="1">
        <v>643.65527709395496</v>
      </c>
      <c r="F308" s="1">
        <v>635.67792740499965</v>
      </c>
      <c r="G308" s="1">
        <v>641.12875828408073</v>
      </c>
      <c r="H308" s="1">
        <v>784.1506289668489</v>
      </c>
      <c r="I308" t="s">
        <v>240</v>
      </c>
      <c r="J308">
        <v>2005</v>
      </c>
    </row>
    <row r="309" spans="1:10" x14ac:dyDescent="0.35">
      <c r="A309" t="s">
        <v>506</v>
      </c>
      <c r="B309" t="s">
        <v>138</v>
      </c>
      <c r="C309" t="s">
        <v>117</v>
      </c>
      <c r="D309" s="1">
        <v>1050.1833103251765</v>
      </c>
      <c r="E309" s="1">
        <v>635.54182195064016</v>
      </c>
      <c r="F309" s="1">
        <v>660.56226599381409</v>
      </c>
      <c r="G309" s="1">
        <v>642.99729273342973</v>
      </c>
      <c r="H309" s="1">
        <v>798.38226747455963</v>
      </c>
      <c r="I309" t="s">
        <v>242</v>
      </c>
      <c r="J309">
        <v>2006</v>
      </c>
    </row>
    <row r="310" spans="1:10" x14ac:dyDescent="0.35">
      <c r="A310" t="s">
        <v>507</v>
      </c>
      <c r="B310" t="s">
        <v>138</v>
      </c>
      <c r="C310" t="s">
        <v>118</v>
      </c>
      <c r="D310" s="1">
        <v>1060.034725570604</v>
      </c>
      <c r="E310" s="1">
        <v>654.03908001993375</v>
      </c>
      <c r="F310" s="1">
        <v>702.95788161203745</v>
      </c>
      <c r="G310" s="1">
        <v>668.5345041361129</v>
      </c>
      <c r="H310" s="1">
        <v>823.61335002354156</v>
      </c>
      <c r="I310" t="s">
        <v>244</v>
      </c>
      <c r="J310">
        <v>2007</v>
      </c>
    </row>
    <row r="311" spans="1:10" x14ac:dyDescent="0.35">
      <c r="A311" t="s">
        <v>508</v>
      </c>
      <c r="B311" t="s">
        <v>138</v>
      </c>
      <c r="C311" t="s">
        <v>109</v>
      </c>
      <c r="D311" s="1">
        <v>1064.1432560550077</v>
      </c>
      <c r="E311" s="1">
        <v>677.40046487445329</v>
      </c>
      <c r="F311" s="1">
        <v>734.62781617031828</v>
      </c>
      <c r="G311" s="1">
        <v>694.41073917822689</v>
      </c>
      <c r="H311" s="1">
        <v>845.02053833513196</v>
      </c>
      <c r="I311" t="s">
        <v>246</v>
      </c>
      <c r="J311">
        <v>2008</v>
      </c>
    </row>
    <row r="312" spans="1:10" x14ac:dyDescent="0.35">
      <c r="A312" t="s">
        <v>509</v>
      </c>
      <c r="B312" t="s">
        <v>138</v>
      </c>
      <c r="C312" t="s">
        <v>110</v>
      </c>
      <c r="D312" s="1">
        <v>1090.9049984892304</v>
      </c>
      <c r="E312" s="1">
        <v>706.03698603802775</v>
      </c>
      <c r="F312" s="1">
        <v>748.92344120786311</v>
      </c>
      <c r="G312" s="1">
        <v>718.96279592729093</v>
      </c>
      <c r="H312" s="1">
        <v>875.11644106188271</v>
      </c>
      <c r="I312" t="s">
        <v>186</v>
      </c>
      <c r="J312">
        <v>2009</v>
      </c>
    </row>
    <row r="313" spans="1:10" x14ac:dyDescent="0.35">
      <c r="A313" t="s">
        <v>510</v>
      </c>
      <c r="B313" t="s">
        <v>138</v>
      </c>
      <c r="C313" t="s">
        <v>99</v>
      </c>
      <c r="D313" s="1">
        <v>1093.2505482644005</v>
      </c>
      <c r="E313" s="1">
        <v>713.88758399715186</v>
      </c>
      <c r="F313" s="1">
        <v>708.39667619190857</v>
      </c>
      <c r="G313" s="1">
        <v>712.12329731133752</v>
      </c>
      <c r="H313" s="1">
        <v>869.73336663372049</v>
      </c>
      <c r="I313" t="s">
        <v>249</v>
      </c>
      <c r="J313">
        <v>2010</v>
      </c>
    </row>
    <row r="314" spans="1:10" x14ac:dyDescent="0.35">
      <c r="A314" t="s">
        <v>511</v>
      </c>
      <c r="B314" t="s">
        <v>138</v>
      </c>
      <c r="C314" t="s">
        <v>90</v>
      </c>
      <c r="D314" s="1">
        <v>1109.9742570190392</v>
      </c>
      <c r="E314" s="1">
        <v>730.50524225169625</v>
      </c>
      <c r="F314" s="1">
        <v>714.53037046051145</v>
      </c>
      <c r="G314" s="1">
        <v>725.24942089579554</v>
      </c>
      <c r="H314" s="1">
        <v>883.15793351463356</v>
      </c>
      <c r="I314" t="s">
        <v>251</v>
      </c>
      <c r="J314">
        <v>2011</v>
      </c>
    </row>
    <row r="315" spans="1:10" x14ac:dyDescent="0.35">
      <c r="A315" t="s">
        <v>512</v>
      </c>
      <c r="B315" t="s">
        <v>138</v>
      </c>
      <c r="C315" t="s">
        <v>91</v>
      </c>
      <c r="D315" s="1">
        <v>1121.1455487537346</v>
      </c>
      <c r="E315" s="1">
        <v>718.69906756610635</v>
      </c>
      <c r="F315" s="1">
        <v>720.60766745248031</v>
      </c>
      <c r="G315" s="1">
        <v>719.3391188730775</v>
      </c>
      <c r="H315" s="1">
        <v>879.31701822888499</v>
      </c>
      <c r="I315" t="s">
        <v>253</v>
      </c>
      <c r="J315">
        <v>2012</v>
      </c>
    </row>
    <row r="316" spans="1:10" x14ac:dyDescent="0.35">
      <c r="A316" t="s">
        <v>513</v>
      </c>
      <c r="B316" t="s">
        <v>138</v>
      </c>
      <c r="C316" t="s">
        <v>111</v>
      </c>
      <c r="D316" s="1">
        <v>1111.1278913559504</v>
      </c>
      <c r="E316" s="1">
        <v>726.91410468772642</v>
      </c>
      <c r="F316" s="1">
        <v>728.58298217711388</v>
      </c>
      <c r="G316" s="1">
        <v>727.4535719112647</v>
      </c>
      <c r="H316" s="1">
        <v>881.21117082265357</v>
      </c>
      <c r="I316" t="s">
        <v>255</v>
      </c>
      <c r="J316">
        <v>2013</v>
      </c>
    </row>
    <row r="317" spans="1:10" x14ac:dyDescent="0.35">
      <c r="A317" t="s">
        <v>514</v>
      </c>
      <c r="B317" t="s">
        <v>138</v>
      </c>
      <c r="C317" t="s">
        <v>112</v>
      </c>
      <c r="D317" s="1">
        <v>1106.190427958433</v>
      </c>
      <c r="E317" s="1">
        <v>740.90916019255144</v>
      </c>
      <c r="F317" s="1">
        <v>749.30246346484284</v>
      </c>
      <c r="G317" s="1">
        <v>743.54221371845779</v>
      </c>
      <c r="H317" s="1">
        <v>890.29606946939987</v>
      </c>
      <c r="I317" t="s">
        <v>185</v>
      </c>
      <c r="J317">
        <v>2014</v>
      </c>
    </row>
    <row r="318" spans="1:10" x14ac:dyDescent="0.35">
      <c r="A318" t="s">
        <v>515</v>
      </c>
      <c r="B318" t="s">
        <v>138</v>
      </c>
      <c r="C318" t="s">
        <v>92</v>
      </c>
      <c r="D318" s="1">
        <v>1100.8291851478821</v>
      </c>
      <c r="E318" s="1">
        <v>755.45696901067004</v>
      </c>
      <c r="F318" s="1">
        <v>726.17798404743417</v>
      </c>
      <c r="G318" s="1">
        <v>746.34389177550997</v>
      </c>
      <c r="H318" s="1">
        <v>893.39888506244006</v>
      </c>
      <c r="I318" t="s">
        <v>258</v>
      </c>
      <c r="J318">
        <v>2015</v>
      </c>
    </row>
    <row r="319" spans="1:10" x14ac:dyDescent="0.35">
      <c r="A319" t="s">
        <v>516</v>
      </c>
      <c r="B319" t="s">
        <v>138</v>
      </c>
      <c r="C319" t="s">
        <v>93</v>
      </c>
      <c r="D319" s="1">
        <v>1108.7002135712767</v>
      </c>
      <c r="E319" s="1">
        <v>765.20975078043909</v>
      </c>
      <c r="F319" s="1">
        <v>701.32678599168059</v>
      </c>
      <c r="G319" s="1">
        <v>744.9521938190486</v>
      </c>
      <c r="H319" s="1">
        <v>897.23722271806696</v>
      </c>
      <c r="I319" t="s">
        <v>260</v>
      </c>
      <c r="J319">
        <v>2016</v>
      </c>
    </row>
    <row r="320" spans="1:10" x14ac:dyDescent="0.35">
      <c r="A320" t="s">
        <v>517</v>
      </c>
      <c r="B320" t="s">
        <v>138</v>
      </c>
      <c r="C320" t="s">
        <v>94</v>
      </c>
      <c r="D320" s="1">
        <v>1108.273277006223</v>
      </c>
      <c r="E320" s="1">
        <v>770.14428669209735</v>
      </c>
      <c r="F320" s="1">
        <v>688.51840303725271</v>
      </c>
      <c r="G320" s="1">
        <v>744.19761911262799</v>
      </c>
      <c r="H320" s="1">
        <v>895.84198795919701</v>
      </c>
      <c r="I320" t="s">
        <v>262</v>
      </c>
      <c r="J320">
        <v>2017</v>
      </c>
    </row>
    <row r="321" spans="1:10" x14ac:dyDescent="0.35">
      <c r="A321" t="s">
        <v>518</v>
      </c>
      <c r="B321" t="s">
        <v>138</v>
      </c>
      <c r="C321" t="s">
        <v>113</v>
      </c>
      <c r="D321" s="1">
        <v>1109.0243250843644</v>
      </c>
      <c r="E321" s="1">
        <v>781.54427303290765</v>
      </c>
      <c r="F321" s="1">
        <v>689.95948199151633</v>
      </c>
      <c r="G321" s="1">
        <v>751.87236442516269</v>
      </c>
      <c r="H321" s="1">
        <v>903.35450074868754</v>
      </c>
      <c r="I321" t="s">
        <v>264</v>
      </c>
      <c r="J321">
        <v>2018</v>
      </c>
    </row>
    <row r="322" spans="1:10" x14ac:dyDescent="0.35">
      <c r="A322" t="s">
        <v>519</v>
      </c>
      <c r="B322" t="s">
        <v>138</v>
      </c>
      <c r="C322" t="s">
        <v>95</v>
      </c>
      <c r="D322" s="1">
        <v>1114.7159691429265</v>
      </c>
      <c r="E322" s="1">
        <v>781.66691167773445</v>
      </c>
      <c r="F322" s="1">
        <v>696.52900018095488</v>
      </c>
      <c r="G322" s="1">
        <v>753.65942881440014</v>
      </c>
      <c r="H322" s="1">
        <v>908.00510400319388</v>
      </c>
      <c r="I322" t="s">
        <v>184</v>
      </c>
      <c r="J322">
        <v>2019</v>
      </c>
    </row>
    <row r="323" spans="1:10" x14ac:dyDescent="0.35">
      <c r="A323" t="s">
        <v>520</v>
      </c>
      <c r="B323" t="s">
        <v>138</v>
      </c>
      <c r="C323" t="s">
        <v>96</v>
      </c>
      <c r="D323" s="1">
        <v>1120.3988788314639</v>
      </c>
      <c r="E323" s="1">
        <v>768.90898105128406</v>
      </c>
      <c r="F323" s="1">
        <v>688.75385626973946</v>
      </c>
      <c r="G323" s="1">
        <v>741.76973835479953</v>
      </c>
      <c r="H323" s="1">
        <v>900.02303953640524</v>
      </c>
      <c r="I323" t="s">
        <v>267</v>
      </c>
      <c r="J323">
        <v>2020</v>
      </c>
    </row>
    <row r="324" spans="1:10" x14ac:dyDescent="0.35">
      <c r="A324" t="s">
        <v>521</v>
      </c>
      <c r="B324" t="s">
        <v>138</v>
      </c>
      <c r="C324" t="s">
        <v>114</v>
      </c>
      <c r="D324" s="1">
        <v>1147.6613527670233</v>
      </c>
      <c r="E324" s="1">
        <v>813.70286501600685</v>
      </c>
      <c r="F324" s="1">
        <v>635.83092917333454</v>
      </c>
      <c r="G324" s="1">
        <v>738.99120069191144</v>
      </c>
      <c r="H324" s="1">
        <v>858.39809158781486</v>
      </c>
      <c r="I324" t="s">
        <v>269</v>
      </c>
      <c r="J324">
        <v>2021</v>
      </c>
    </row>
    <row r="325" spans="1:10" x14ac:dyDescent="0.35">
      <c r="A325" t="s">
        <v>669</v>
      </c>
      <c r="B325" t="s">
        <v>138</v>
      </c>
      <c r="C325" t="s">
        <v>634</v>
      </c>
      <c r="D325" s="1">
        <v>1071.0809764557414</v>
      </c>
      <c r="E325" s="1">
        <v>867.27403353775162</v>
      </c>
      <c r="F325" s="1">
        <v>667.7350877366614</v>
      </c>
      <c r="G325" s="1">
        <v>790.65090241594362</v>
      </c>
      <c r="H325" s="1">
        <v>882.98376193001059</v>
      </c>
      <c r="I325" t="s">
        <v>635</v>
      </c>
      <c r="J325">
        <v>2022</v>
      </c>
    </row>
    <row r="326" spans="1:10" x14ac:dyDescent="0.35">
      <c r="A326" t="s">
        <v>670</v>
      </c>
      <c r="B326" t="s">
        <v>138</v>
      </c>
      <c r="C326" t="s">
        <v>637</v>
      </c>
      <c r="D326" s="1">
        <v>1144.5640082376974</v>
      </c>
      <c r="E326" s="1">
        <v>823.04155426043758</v>
      </c>
      <c r="F326" s="1">
        <v>687.64996579377441</v>
      </c>
      <c r="G326" s="1">
        <v>779.79743858211555</v>
      </c>
      <c r="H326" s="1">
        <v>933.83249028226578</v>
      </c>
      <c r="I326" t="s">
        <v>638</v>
      </c>
      <c r="J326">
        <v>2023</v>
      </c>
    </row>
    <row r="327" spans="1:10" x14ac:dyDescent="0.35">
      <c r="A327" t="s">
        <v>671</v>
      </c>
      <c r="B327" t="s">
        <v>138</v>
      </c>
      <c r="C327" t="s">
        <v>640</v>
      </c>
      <c r="D327" s="1">
        <v>1155.1500052482011</v>
      </c>
      <c r="E327" s="1">
        <v>842.61314832724406</v>
      </c>
      <c r="F327" s="1">
        <v>686.65378905729142</v>
      </c>
      <c r="G327" s="1">
        <v>790.37190141704809</v>
      </c>
      <c r="H327" s="1">
        <v>948.59078017771935</v>
      </c>
      <c r="I327" t="s">
        <v>641</v>
      </c>
      <c r="J327">
        <v>2024</v>
      </c>
    </row>
    <row r="328" spans="1:10" x14ac:dyDescent="0.35">
      <c r="A328" t="s">
        <v>672</v>
      </c>
      <c r="B328" t="s">
        <v>138</v>
      </c>
      <c r="C328" t="s">
        <v>643</v>
      </c>
      <c r="D328" s="1">
        <v>1180.9559837540403</v>
      </c>
      <c r="E328" s="1">
        <v>852.33875122956579</v>
      </c>
      <c r="F328" s="1">
        <v>689.28870314386768</v>
      </c>
      <c r="G328" s="1">
        <v>794.69011709062943</v>
      </c>
      <c r="H328" s="1">
        <v>960.5169314034506</v>
      </c>
      <c r="I328" t="s">
        <v>644</v>
      </c>
      <c r="J328">
        <v>2025</v>
      </c>
    </row>
    <row r="329" spans="1:10" x14ac:dyDescent="0.35">
      <c r="A329" t="s">
        <v>522</v>
      </c>
      <c r="B329" t="s">
        <v>139</v>
      </c>
      <c r="C329" t="s">
        <v>83</v>
      </c>
      <c r="D329" s="1">
        <v>110.36075420985115</v>
      </c>
      <c r="E329" s="1">
        <v>41.817477044691238</v>
      </c>
      <c r="F329" s="1">
        <v>29.188368951490499</v>
      </c>
      <c r="G329" s="1">
        <v>36.649891779932865</v>
      </c>
      <c r="H329" s="1">
        <v>53.874799239549155</v>
      </c>
      <c r="I329" t="s">
        <v>188</v>
      </c>
      <c r="J329">
        <v>1986</v>
      </c>
    </row>
    <row r="330" spans="1:10" x14ac:dyDescent="0.35">
      <c r="A330" t="s">
        <v>523</v>
      </c>
      <c r="B330" t="s">
        <v>139</v>
      </c>
      <c r="C330" t="s">
        <v>84</v>
      </c>
      <c r="D330" s="1">
        <v>110.25212760853921</v>
      </c>
      <c r="E330" s="1">
        <v>42.072621745560554</v>
      </c>
      <c r="F330" s="1">
        <v>30.642271821628199</v>
      </c>
      <c r="G330" s="1">
        <v>37.421008130286502</v>
      </c>
      <c r="H330" s="1">
        <v>55.437669441028589</v>
      </c>
      <c r="I330" t="s">
        <v>205</v>
      </c>
      <c r="J330">
        <v>1987</v>
      </c>
    </row>
    <row r="331" spans="1:10" x14ac:dyDescent="0.35">
      <c r="A331" t="s">
        <v>524</v>
      </c>
      <c r="B331" t="s">
        <v>139</v>
      </c>
      <c r="C331" t="s">
        <v>85</v>
      </c>
      <c r="D331" s="1">
        <v>106.54232303047604</v>
      </c>
      <c r="E331" s="1">
        <v>41.552218628786541</v>
      </c>
      <c r="F331" s="1">
        <v>31.249468537414966</v>
      </c>
      <c r="G331" s="1">
        <v>37.547300003178336</v>
      </c>
      <c r="H331" s="1">
        <v>56.076570557436632</v>
      </c>
      <c r="I331" t="s">
        <v>207</v>
      </c>
      <c r="J331">
        <v>1988</v>
      </c>
    </row>
    <row r="332" spans="1:10" x14ac:dyDescent="0.35">
      <c r="A332" t="s">
        <v>525</v>
      </c>
      <c r="B332" t="s">
        <v>139</v>
      </c>
      <c r="C332" t="s">
        <v>86</v>
      </c>
      <c r="D332" s="1">
        <v>106.49931730729446</v>
      </c>
      <c r="E332" s="1">
        <v>38.983552829998992</v>
      </c>
      <c r="F332" s="1">
        <v>30.277714294846696</v>
      </c>
      <c r="G332" s="1">
        <v>35.621837615672526</v>
      </c>
      <c r="H332" s="1">
        <v>54.720611391466591</v>
      </c>
      <c r="I332" t="s">
        <v>209</v>
      </c>
      <c r="J332">
        <v>1989</v>
      </c>
    </row>
    <row r="333" spans="1:10" x14ac:dyDescent="0.35">
      <c r="A333" t="s">
        <v>526</v>
      </c>
      <c r="B333" t="s">
        <v>139</v>
      </c>
      <c r="C333" t="s">
        <v>87</v>
      </c>
      <c r="D333" s="1">
        <v>112.34420402887957</v>
      </c>
      <c r="E333" s="1">
        <v>33.846689607252756</v>
      </c>
      <c r="F333" s="1">
        <v>29.142575573275668</v>
      </c>
      <c r="G333" s="1">
        <v>32.30048940124238</v>
      </c>
      <c r="H333" s="1">
        <v>52.001929782423247</v>
      </c>
      <c r="I333" t="s">
        <v>211</v>
      </c>
      <c r="J333">
        <v>1990</v>
      </c>
    </row>
    <row r="334" spans="1:10" x14ac:dyDescent="0.35">
      <c r="A334" t="s">
        <v>527</v>
      </c>
      <c r="B334" t="s">
        <v>139</v>
      </c>
      <c r="C334" t="s">
        <v>89</v>
      </c>
      <c r="D334" s="1">
        <v>116.97221512926907</v>
      </c>
      <c r="E334" s="1">
        <v>37.862443139203023</v>
      </c>
      <c r="F334" s="1">
        <v>33.948235990601816</v>
      </c>
      <c r="G334" s="1">
        <v>36.512391842568725</v>
      </c>
      <c r="H334" s="1">
        <v>59.196961662746375</v>
      </c>
      <c r="I334" t="s">
        <v>213</v>
      </c>
      <c r="J334">
        <v>1991</v>
      </c>
    </row>
    <row r="335" spans="1:10" x14ac:dyDescent="0.35">
      <c r="A335" t="s">
        <v>528</v>
      </c>
      <c r="B335" t="s">
        <v>139</v>
      </c>
      <c r="C335" t="s">
        <v>97</v>
      </c>
      <c r="D335" s="1">
        <v>118.88671961173615</v>
      </c>
      <c r="E335" s="1">
        <v>38.222873913911684</v>
      </c>
      <c r="F335" s="1">
        <v>30.702221381685224</v>
      </c>
      <c r="G335" s="1">
        <v>35.434206989247315</v>
      </c>
      <c r="H335" s="1">
        <v>60.090765568634509</v>
      </c>
      <c r="I335" t="s">
        <v>215</v>
      </c>
      <c r="J335">
        <v>1992</v>
      </c>
    </row>
    <row r="336" spans="1:10" x14ac:dyDescent="0.35">
      <c r="A336" t="s">
        <v>529</v>
      </c>
      <c r="B336" t="s">
        <v>139</v>
      </c>
      <c r="C336" t="s">
        <v>98</v>
      </c>
      <c r="D336" s="1">
        <v>116.13726673740526</v>
      </c>
      <c r="E336" s="1">
        <v>37.58107859297187</v>
      </c>
      <c r="F336" s="1">
        <v>30.286363433866441</v>
      </c>
      <c r="G336" s="1">
        <v>34.873021604546935</v>
      </c>
      <c r="H336" s="1">
        <v>59.284096134391959</v>
      </c>
      <c r="I336" t="s">
        <v>217</v>
      </c>
      <c r="J336">
        <v>1993</v>
      </c>
    </row>
    <row r="337" spans="1:10" x14ac:dyDescent="0.35">
      <c r="A337" t="s">
        <v>530</v>
      </c>
      <c r="B337" t="s">
        <v>139</v>
      </c>
      <c r="C337" t="s">
        <v>100</v>
      </c>
      <c r="D337" s="1">
        <v>127.60401729550146</v>
      </c>
      <c r="E337" s="1">
        <v>41.464420729862219</v>
      </c>
      <c r="F337" s="1">
        <v>33.546202745447289</v>
      </c>
      <c r="G337" s="1">
        <v>38.736717384232506</v>
      </c>
      <c r="H337" s="1">
        <v>65.466790422205278</v>
      </c>
      <c r="I337" t="s">
        <v>219</v>
      </c>
      <c r="J337">
        <v>1994</v>
      </c>
    </row>
    <row r="338" spans="1:10" x14ac:dyDescent="0.35">
      <c r="A338" t="s">
        <v>531</v>
      </c>
      <c r="B338" t="s">
        <v>139</v>
      </c>
      <c r="C338" t="s">
        <v>101</v>
      </c>
      <c r="D338" s="1">
        <v>131.7735037455497</v>
      </c>
      <c r="E338" s="1">
        <v>44.390553176134667</v>
      </c>
      <c r="F338" s="1">
        <v>34.725540427736682</v>
      </c>
      <c r="G338" s="1">
        <v>40.981075221867954</v>
      </c>
      <c r="H338" s="1">
        <v>69.24751358807292</v>
      </c>
      <c r="I338" t="s">
        <v>221</v>
      </c>
      <c r="J338">
        <v>1995</v>
      </c>
    </row>
    <row r="339" spans="1:10" x14ac:dyDescent="0.35">
      <c r="A339" t="s">
        <v>532</v>
      </c>
      <c r="B339" t="s">
        <v>139</v>
      </c>
      <c r="C339" t="s">
        <v>102</v>
      </c>
      <c r="D339" s="1">
        <v>132.42597270019681</v>
      </c>
      <c r="E339" s="1">
        <v>45.578549482851628</v>
      </c>
      <c r="F339" s="1">
        <v>35.783750278582573</v>
      </c>
      <c r="G339" s="1">
        <v>42.057414686662831</v>
      </c>
      <c r="H339" s="1">
        <v>71.192232393697154</v>
      </c>
      <c r="I339" t="s">
        <v>223</v>
      </c>
      <c r="J339">
        <v>1996</v>
      </c>
    </row>
    <row r="340" spans="1:10" x14ac:dyDescent="0.35">
      <c r="A340" t="s">
        <v>533</v>
      </c>
      <c r="B340" t="s">
        <v>139</v>
      </c>
      <c r="C340" t="s">
        <v>103</v>
      </c>
      <c r="D340" s="1">
        <v>130.94905761706264</v>
      </c>
      <c r="E340" s="1">
        <v>47.750615758670122</v>
      </c>
      <c r="F340" s="1">
        <v>37.143761602615612</v>
      </c>
      <c r="G340" s="1">
        <v>43.892576934124129</v>
      </c>
      <c r="H340" s="1">
        <v>72.623965037904298</v>
      </c>
      <c r="I340" t="s">
        <v>225</v>
      </c>
      <c r="J340">
        <v>1997</v>
      </c>
    </row>
    <row r="341" spans="1:10" x14ac:dyDescent="0.35">
      <c r="A341" t="s">
        <v>534</v>
      </c>
      <c r="B341" t="s">
        <v>139</v>
      </c>
      <c r="C341" t="s">
        <v>104</v>
      </c>
      <c r="D341" s="1">
        <v>131.27873776366238</v>
      </c>
      <c r="E341" s="1">
        <v>46.910017145222</v>
      </c>
      <c r="F341" s="1">
        <v>36.503339489287249</v>
      </c>
      <c r="G341" s="1">
        <v>43.141521411744591</v>
      </c>
      <c r="H341" s="1">
        <v>71.778970004429837</v>
      </c>
      <c r="I341" t="s">
        <v>227</v>
      </c>
      <c r="J341">
        <v>1998</v>
      </c>
    </row>
    <row r="342" spans="1:10" x14ac:dyDescent="0.35">
      <c r="A342" t="s">
        <v>535</v>
      </c>
      <c r="B342" t="s">
        <v>139</v>
      </c>
      <c r="C342" t="s">
        <v>105</v>
      </c>
      <c r="D342" s="1">
        <v>129.01467078692937</v>
      </c>
      <c r="E342" s="1">
        <v>46.22393181098731</v>
      </c>
      <c r="F342" s="1">
        <v>35.999216740949201</v>
      </c>
      <c r="G342" s="1">
        <v>42.537503811108948</v>
      </c>
      <c r="H342" s="1">
        <v>70.979463312368978</v>
      </c>
      <c r="I342" t="s">
        <v>187</v>
      </c>
      <c r="J342">
        <v>1999</v>
      </c>
    </row>
    <row r="343" spans="1:10" x14ac:dyDescent="0.35">
      <c r="A343" t="s">
        <v>536</v>
      </c>
      <c r="B343" t="s">
        <v>139</v>
      </c>
      <c r="C343" t="s">
        <v>106</v>
      </c>
      <c r="D343" s="1">
        <v>128.40464243661964</v>
      </c>
      <c r="E343" s="1">
        <v>46.613609679294456</v>
      </c>
      <c r="F343" s="1">
        <v>38.53192495784792</v>
      </c>
      <c r="G343" s="1">
        <v>43.90334506862073</v>
      </c>
      <c r="H343" s="1">
        <v>72.945934736138611</v>
      </c>
      <c r="I343" t="s">
        <v>230</v>
      </c>
      <c r="J343">
        <v>2000</v>
      </c>
    </row>
    <row r="344" spans="1:10" x14ac:dyDescent="0.35">
      <c r="A344" t="s">
        <v>537</v>
      </c>
      <c r="B344" t="s">
        <v>139</v>
      </c>
      <c r="C344" t="s">
        <v>107</v>
      </c>
      <c r="D344" s="1">
        <v>125.72982237587422</v>
      </c>
      <c r="E344" s="1">
        <v>47.878024032042724</v>
      </c>
      <c r="F344" s="1">
        <v>39.471429374764021</v>
      </c>
      <c r="G344" s="1">
        <v>45.171408914442971</v>
      </c>
      <c r="H344" s="1">
        <v>75.962819808131101</v>
      </c>
      <c r="I344" t="s">
        <v>232</v>
      </c>
      <c r="J344">
        <v>2001</v>
      </c>
    </row>
    <row r="345" spans="1:10" x14ac:dyDescent="0.35">
      <c r="A345" t="s">
        <v>538</v>
      </c>
      <c r="B345" t="s">
        <v>139</v>
      </c>
      <c r="C345" t="s">
        <v>108</v>
      </c>
      <c r="D345" s="1">
        <v>140.06659254028645</v>
      </c>
      <c r="E345" s="1">
        <v>55.8952629859523</v>
      </c>
      <c r="F345" s="1">
        <v>37.105242100650621</v>
      </c>
      <c r="G345" s="1">
        <v>49.405472096650016</v>
      </c>
      <c r="H345" s="1">
        <v>84.252787072520604</v>
      </c>
      <c r="I345" t="s">
        <v>234</v>
      </c>
      <c r="J345">
        <v>2002</v>
      </c>
    </row>
    <row r="346" spans="1:10" x14ac:dyDescent="0.35">
      <c r="A346" t="s">
        <v>539</v>
      </c>
      <c r="B346" t="s">
        <v>139</v>
      </c>
      <c r="C346" t="s">
        <v>115</v>
      </c>
      <c r="D346" s="1">
        <v>142.84387896186686</v>
      </c>
      <c r="E346" s="1">
        <v>62.968920775774357</v>
      </c>
      <c r="F346" s="1">
        <v>39.476326951736787</v>
      </c>
      <c r="G346" s="1">
        <v>54.642830540037245</v>
      </c>
      <c r="H346" s="1">
        <v>89.114886437699553</v>
      </c>
      <c r="I346" t="s">
        <v>236</v>
      </c>
      <c r="J346">
        <v>2003</v>
      </c>
    </row>
    <row r="347" spans="1:10" x14ac:dyDescent="0.35">
      <c r="A347" t="s">
        <v>540</v>
      </c>
      <c r="B347" t="s">
        <v>139</v>
      </c>
      <c r="C347" t="s">
        <v>88</v>
      </c>
      <c r="D347" s="1">
        <v>153.43639496246462</v>
      </c>
      <c r="E347" s="1">
        <v>67.583454553748368</v>
      </c>
      <c r="F347" s="1">
        <v>42.808410627411916</v>
      </c>
      <c r="G347" s="1">
        <v>59.064551102124433</v>
      </c>
      <c r="H347" s="1">
        <v>96.191285999015548</v>
      </c>
      <c r="I347" t="s">
        <v>238</v>
      </c>
      <c r="J347">
        <v>2004</v>
      </c>
    </row>
    <row r="348" spans="1:10" x14ac:dyDescent="0.35">
      <c r="A348" t="s">
        <v>541</v>
      </c>
      <c r="B348" t="s">
        <v>139</v>
      </c>
      <c r="C348" t="s">
        <v>116</v>
      </c>
      <c r="D348" s="1">
        <v>158.71411442607354</v>
      </c>
      <c r="E348" s="1">
        <v>73.380470021658127</v>
      </c>
      <c r="F348" s="1">
        <v>46.428091865954649</v>
      </c>
      <c r="G348" s="1">
        <v>64.844340475336949</v>
      </c>
      <c r="H348" s="1">
        <v>101.16675087953928</v>
      </c>
      <c r="I348" t="s">
        <v>240</v>
      </c>
      <c r="J348">
        <v>2005</v>
      </c>
    </row>
    <row r="349" spans="1:10" x14ac:dyDescent="0.35">
      <c r="A349" t="s">
        <v>542</v>
      </c>
      <c r="B349" t="s">
        <v>139</v>
      </c>
      <c r="C349" t="s">
        <v>117</v>
      </c>
      <c r="D349" s="1">
        <v>165.63797770583292</v>
      </c>
      <c r="E349" s="1">
        <v>76.128370004102521</v>
      </c>
      <c r="F349" s="1">
        <v>52.774814829887674</v>
      </c>
      <c r="G349" s="1">
        <v>69.169590696461754</v>
      </c>
      <c r="H349" s="1">
        <v>105.98265667299083</v>
      </c>
      <c r="I349" t="s">
        <v>242</v>
      </c>
      <c r="J349">
        <v>2006</v>
      </c>
    </row>
    <row r="350" spans="1:10" x14ac:dyDescent="0.35">
      <c r="A350" t="s">
        <v>543</v>
      </c>
      <c r="B350" t="s">
        <v>139</v>
      </c>
      <c r="C350" t="s">
        <v>118</v>
      </c>
      <c r="D350" s="1">
        <v>168.82870182507364</v>
      </c>
      <c r="E350" s="1">
        <v>80.843470793436083</v>
      </c>
      <c r="F350" s="1">
        <v>59.040427735159241</v>
      </c>
      <c r="G350" s="1">
        <v>74.382880062119966</v>
      </c>
      <c r="H350" s="1">
        <v>111.79149971731275</v>
      </c>
      <c r="I350" t="s">
        <v>244</v>
      </c>
      <c r="J350">
        <v>2007</v>
      </c>
    </row>
    <row r="351" spans="1:10" x14ac:dyDescent="0.35">
      <c r="A351" t="s">
        <v>544</v>
      </c>
      <c r="B351" t="s">
        <v>139</v>
      </c>
      <c r="C351" t="s">
        <v>109</v>
      </c>
      <c r="D351" s="1">
        <v>170.99377633219106</v>
      </c>
      <c r="E351" s="1">
        <v>84.852821796669858</v>
      </c>
      <c r="F351" s="1">
        <v>63.835869306971603</v>
      </c>
      <c r="G351" s="1">
        <v>78.605736813986482</v>
      </c>
      <c r="H351" s="1">
        <v>116.23672769690761</v>
      </c>
      <c r="I351" t="s">
        <v>246</v>
      </c>
      <c r="J351">
        <v>2008</v>
      </c>
    </row>
    <row r="352" spans="1:10" x14ac:dyDescent="0.35">
      <c r="A352" t="s">
        <v>545</v>
      </c>
      <c r="B352" t="s">
        <v>139</v>
      </c>
      <c r="C352" t="s">
        <v>110</v>
      </c>
      <c r="D352" s="1">
        <v>166.85007122199681</v>
      </c>
      <c r="E352" s="1">
        <v>90.773125773988625</v>
      </c>
      <c r="F352" s="1">
        <v>67.672811680707966</v>
      </c>
      <c r="G352" s="1">
        <v>83.810781435442564</v>
      </c>
      <c r="H352" s="1">
        <v>118.67118238651807</v>
      </c>
      <c r="I352" t="s">
        <v>186</v>
      </c>
      <c r="J352">
        <v>2009</v>
      </c>
    </row>
    <row r="353" spans="1:10" x14ac:dyDescent="0.35">
      <c r="A353" t="s">
        <v>546</v>
      </c>
      <c r="B353" t="s">
        <v>139</v>
      </c>
      <c r="C353" t="s">
        <v>99</v>
      </c>
      <c r="D353" s="1">
        <v>168.67032176267006</v>
      </c>
      <c r="E353" s="1">
        <v>90.001900226959194</v>
      </c>
      <c r="F353" s="1">
        <v>65.768799819521732</v>
      </c>
      <c r="G353" s="1">
        <v>82.215549058575505</v>
      </c>
      <c r="H353" s="1">
        <v>117.9675480641493</v>
      </c>
      <c r="I353" t="s">
        <v>249</v>
      </c>
      <c r="J353">
        <v>2010</v>
      </c>
    </row>
    <row r="354" spans="1:10" x14ac:dyDescent="0.35">
      <c r="A354" t="s">
        <v>547</v>
      </c>
      <c r="B354" t="s">
        <v>139</v>
      </c>
      <c r="C354" t="s">
        <v>90</v>
      </c>
      <c r="D354" s="1">
        <v>170.76412331327404</v>
      </c>
      <c r="E354" s="1">
        <v>91.23316938865969</v>
      </c>
      <c r="F354" s="1">
        <v>66.604306103645499</v>
      </c>
      <c r="G354" s="1">
        <v>83.130136868776418</v>
      </c>
      <c r="H354" s="1">
        <v>119.09916155670915</v>
      </c>
      <c r="I354" t="s">
        <v>251</v>
      </c>
      <c r="J354">
        <v>2011</v>
      </c>
    </row>
    <row r="355" spans="1:10" x14ac:dyDescent="0.35">
      <c r="A355" t="s">
        <v>548</v>
      </c>
      <c r="B355" t="s">
        <v>139</v>
      </c>
      <c r="C355" t="s">
        <v>91</v>
      </c>
      <c r="D355" s="1">
        <v>171.0268307460878</v>
      </c>
      <c r="E355" s="1">
        <v>91.127417382697161</v>
      </c>
      <c r="F355" s="1">
        <v>68.501772201981566</v>
      </c>
      <c r="G355" s="1">
        <v>83.539879590008951</v>
      </c>
      <c r="H355" s="1">
        <v>118.37213910317945</v>
      </c>
      <c r="I355" t="s">
        <v>253</v>
      </c>
      <c r="J355">
        <v>2012</v>
      </c>
    </row>
    <row r="356" spans="1:10" x14ac:dyDescent="0.35">
      <c r="A356" t="s">
        <v>549</v>
      </c>
      <c r="B356" t="s">
        <v>139</v>
      </c>
      <c r="C356" t="s">
        <v>111</v>
      </c>
      <c r="D356" s="1">
        <v>174.10227583446604</v>
      </c>
      <c r="E356" s="1">
        <v>94.387952335639795</v>
      </c>
      <c r="F356" s="1">
        <v>71.173785436718092</v>
      </c>
      <c r="G356" s="1">
        <v>86.883937065883657</v>
      </c>
      <c r="H356" s="1">
        <v>121.83628873706911</v>
      </c>
      <c r="I356" t="s">
        <v>255</v>
      </c>
      <c r="J356">
        <v>2013</v>
      </c>
    </row>
    <row r="357" spans="1:10" x14ac:dyDescent="0.35">
      <c r="A357" t="s">
        <v>550</v>
      </c>
      <c r="B357" t="s">
        <v>139</v>
      </c>
      <c r="C357" t="s">
        <v>112</v>
      </c>
      <c r="D357" s="1">
        <v>173.21322545059104</v>
      </c>
      <c r="E357" s="1">
        <v>96.738527401255155</v>
      </c>
      <c r="F357" s="1">
        <v>74.770351656203744</v>
      </c>
      <c r="G357" s="1">
        <v>89.84691622902524</v>
      </c>
      <c r="H357" s="1">
        <v>123.58257990617309</v>
      </c>
      <c r="I357" t="s">
        <v>185</v>
      </c>
      <c r="J357">
        <v>2014</v>
      </c>
    </row>
    <row r="358" spans="1:10" x14ac:dyDescent="0.35">
      <c r="A358" t="s">
        <v>551</v>
      </c>
      <c r="B358" t="s">
        <v>139</v>
      </c>
      <c r="C358" t="s">
        <v>92</v>
      </c>
      <c r="D358" s="1">
        <v>170.45374111448993</v>
      </c>
      <c r="E358" s="1">
        <v>97.379814670090425</v>
      </c>
      <c r="F358" s="1">
        <v>72.316033740382579</v>
      </c>
      <c r="G358" s="1">
        <v>89.578718706403166</v>
      </c>
      <c r="H358" s="1">
        <v>123.12886222695037</v>
      </c>
      <c r="I358" t="s">
        <v>258</v>
      </c>
      <c r="J358">
        <v>2015</v>
      </c>
    </row>
    <row r="359" spans="1:10" x14ac:dyDescent="0.35">
      <c r="A359" t="s">
        <v>552</v>
      </c>
      <c r="B359" t="s">
        <v>139</v>
      </c>
      <c r="C359" t="s">
        <v>93</v>
      </c>
      <c r="D359" s="1">
        <v>170.60502234517983</v>
      </c>
      <c r="E359" s="1">
        <v>98.176469409591292</v>
      </c>
      <c r="F359" s="1">
        <v>67.988202702935951</v>
      </c>
      <c r="G359" s="1">
        <v>88.603643001206848</v>
      </c>
      <c r="H359" s="1">
        <v>122.93333937892665</v>
      </c>
      <c r="I359" t="s">
        <v>260</v>
      </c>
      <c r="J359">
        <v>2016</v>
      </c>
    </row>
    <row r="360" spans="1:10" x14ac:dyDescent="0.35">
      <c r="A360" t="s">
        <v>553</v>
      </c>
      <c r="B360" t="s">
        <v>139</v>
      </c>
      <c r="C360" t="s">
        <v>94</v>
      </c>
      <c r="D360" s="1">
        <v>173.41676961854893</v>
      </c>
      <c r="E360" s="1">
        <v>98.057743496551637</v>
      </c>
      <c r="F360" s="1">
        <v>64.059525343365891</v>
      </c>
      <c r="G360" s="1">
        <v>87.250626621160407</v>
      </c>
      <c r="H360" s="1">
        <v>123.1405227664852</v>
      </c>
      <c r="I360" t="s">
        <v>262</v>
      </c>
      <c r="J360">
        <v>2017</v>
      </c>
    </row>
    <row r="361" spans="1:10" x14ac:dyDescent="0.35">
      <c r="A361" t="s">
        <v>554</v>
      </c>
      <c r="B361" t="s">
        <v>139</v>
      </c>
      <c r="C361" t="s">
        <v>113</v>
      </c>
      <c r="D361" s="1">
        <v>174.02389186149028</v>
      </c>
      <c r="E361" s="1">
        <v>101.3009473178649</v>
      </c>
      <c r="F361" s="1">
        <v>62.824312532937078</v>
      </c>
      <c r="G361" s="1">
        <v>88.835174585403408</v>
      </c>
      <c r="H361" s="1">
        <v>124.96704646376078</v>
      </c>
      <c r="I361" t="s">
        <v>264</v>
      </c>
      <c r="J361">
        <v>2018</v>
      </c>
    </row>
    <row r="362" spans="1:10" x14ac:dyDescent="0.35">
      <c r="A362" t="s">
        <v>555</v>
      </c>
      <c r="B362" t="s">
        <v>139</v>
      </c>
      <c r="C362" t="s">
        <v>95</v>
      </c>
      <c r="D362" s="1">
        <v>173.01504510113588</v>
      </c>
      <c r="E362" s="1">
        <v>103.36502424764704</v>
      </c>
      <c r="F362" s="1">
        <v>64.428173820130809</v>
      </c>
      <c r="G362" s="1">
        <v>90.556122174190349</v>
      </c>
      <c r="H362" s="1">
        <v>125.80594239049114</v>
      </c>
      <c r="I362" t="s">
        <v>184</v>
      </c>
      <c r="J362">
        <v>2019</v>
      </c>
    </row>
    <row r="363" spans="1:10" x14ac:dyDescent="0.35">
      <c r="A363" t="s">
        <v>556</v>
      </c>
      <c r="B363" t="s">
        <v>139</v>
      </c>
      <c r="C363" t="s">
        <v>96</v>
      </c>
      <c r="D363" s="1">
        <v>172.80992483190096</v>
      </c>
      <c r="E363" s="1">
        <v>101.63746923730591</v>
      </c>
      <c r="F363" s="1">
        <v>65.077847603238084</v>
      </c>
      <c r="G363" s="1">
        <v>89.258966339047504</v>
      </c>
      <c r="H363" s="1">
        <v>124.18024836645736</v>
      </c>
      <c r="I363" t="s">
        <v>267</v>
      </c>
      <c r="J363">
        <v>2020</v>
      </c>
    </row>
    <row r="364" spans="1:10" x14ac:dyDescent="0.35">
      <c r="A364" t="s">
        <v>557</v>
      </c>
      <c r="B364" t="s">
        <v>139</v>
      </c>
      <c r="C364" t="s">
        <v>114</v>
      </c>
      <c r="D364" s="1">
        <v>170.49836028239582</v>
      </c>
      <c r="E364" s="1">
        <v>108.52985370993233</v>
      </c>
      <c r="F364" s="1">
        <v>65.344744233932786</v>
      </c>
      <c r="G364" s="1">
        <v>90.390784228932432</v>
      </c>
      <c r="H364" s="1">
        <v>113.79693842243249</v>
      </c>
      <c r="I364" t="s">
        <v>269</v>
      </c>
      <c r="J364">
        <v>2021</v>
      </c>
    </row>
    <row r="365" spans="1:10" x14ac:dyDescent="0.35">
      <c r="A365" t="s">
        <v>673</v>
      </c>
      <c r="B365" t="s">
        <v>139</v>
      </c>
      <c r="C365" t="s">
        <v>634</v>
      </c>
      <c r="D365" s="1">
        <v>167.83755158290816</v>
      </c>
      <c r="E365" s="1">
        <v>108.93489875744974</v>
      </c>
      <c r="F365" s="1">
        <v>69.166615532308668</v>
      </c>
      <c r="G365" s="1">
        <v>93.663842935160588</v>
      </c>
      <c r="H365" s="1">
        <v>118.08556978546375</v>
      </c>
      <c r="I365" t="s">
        <v>635</v>
      </c>
      <c r="J365">
        <v>2022</v>
      </c>
    </row>
    <row r="366" spans="1:10" x14ac:dyDescent="0.35">
      <c r="A366" t="s">
        <v>674</v>
      </c>
      <c r="B366" t="s">
        <v>139</v>
      </c>
      <c r="C366" t="s">
        <v>637</v>
      </c>
      <c r="D366" s="1">
        <v>167.08270083539551</v>
      </c>
      <c r="E366" s="1">
        <v>101.57828155586571</v>
      </c>
      <c r="F366" s="1">
        <v>69.032353388316679</v>
      </c>
      <c r="G366" s="1">
        <v>91.183101925615702</v>
      </c>
      <c r="H366" s="1">
        <v>123.23358855718166</v>
      </c>
      <c r="I366" t="s">
        <v>638</v>
      </c>
      <c r="J366">
        <v>2023</v>
      </c>
    </row>
    <row r="367" spans="1:10" x14ac:dyDescent="0.35">
      <c r="A367" t="s">
        <v>675</v>
      </c>
      <c r="B367" t="s">
        <v>139</v>
      </c>
      <c r="C367" t="s">
        <v>640</v>
      </c>
      <c r="D367" s="1">
        <v>167.95660709634529</v>
      </c>
      <c r="E367" s="1">
        <v>105.85302493015259</v>
      </c>
      <c r="F367" s="1">
        <v>70.087186097159872</v>
      </c>
      <c r="G367" s="1">
        <v>93.872647310169455</v>
      </c>
      <c r="H367" s="1">
        <v>126.00492690576155</v>
      </c>
      <c r="I367" t="s">
        <v>641</v>
      </c>
      <c r="J367">
        <v>2024</v>
      </c>
    </row>
    <row r="368" spans="1:10" x14ac:dyDescent="0.35">
      <c r="A368" t="s">
        <v>676</v>
      </c>
      <c r="B368" t="s">
        <v>139</v>
      </c>
      <c r="C368" t="s">
        <v>643</v>
      </c>
      <c r="D368" s="1">
        <v>169.93102712624432</v>
      </c>
      <c r="E368" s="1">
        <v>107.79032273174387</v>
      </c>
      <c r="F368" s="1">
        <v>69.977442256802007</v>
      </c>
      <c r="G368" s="1">
        <v>94.421047850613306</v>
      </c>
      <c r="H368" s="1">
        <v>126.83751347876576</v>
      </c>
      <c r="I368" t="s">
        <v>644</v>
      </c>
      <c r="J368">
        <v>2025</v>
      </c>
    </row>
    <row r="369" spans="1:10" x14ac:dyDescent="0.35">
      <c r="A369" t="s">
        <v>558</v>
      </c>
      <c r="B369" t="s">
        <v>133</v>
      </c>
      <c r="C369" t="s">
        <v>83</v>
      </c>
      <c r="D369" s="1">
        <v>10</v>
      </c>
      <c r="E369" s="1">
        <v>29</v>
      </c>
      <c r="F369" s="1">
        <v>37</v>
      </c>
      <c r="G369" s="1">
        <v>47</v>
      </c>
      <c r="H369" s="1">
        <v>50</v>
      </c>
      <c r="I369" t="s">
        <v>188</v>
      </c>
      <c r="J369">
        <v>1986</v>
      </c>
    </row>
    <row r="370" spans="1:10" x14ac:dyDescent="0.35">
      <c r="A370" t="s">
        <v>559</v>
      </c>
      <c r="B370" t="s">
        <v>133</v>
      </c>
      <c r="C370" t="s">
        <v>84</v>
      </c>
      <c r="D370" s="1">
        <v>9</v>
      </c>
      <c r="E370" s="1">
        <v>32</v>
      </c>
      <c r="F370" s="1">
        <v>33</v>
      </c>
      <c r="G370" s="1">
        <v>45</v>
      </c>
      <c r="H370" s="1">
        <v>47</v>
      </c>
      <c r="I370" t="s">
        <v>205</v>
      </c>
      <c r="J370">
        <v>1987</v>
      </c>
    </row>
    <row r="371" spans="1:10" x14ac:dyDescent="0.35">
      <c r="A371" t="s">
        <v>560</v>
      </c>
      <c r="B371" t="s">
        <v>133</v>
      </c>
      <c r="C371" t="s">
        <v>85</v>
      </c>
      <c r="D371" s="1">
        <v>9</v>
      </c>
      <c r="E371" s="1">
        <v>28</v>
      </c>
      <c r="F371" s="1">
        <v>35</v>
      </c>
      <c r="G371" s="1">
        <v>44</v>
      </c>
      <c r="H371" s="1">
        <v>46</v>
      </c>
      <c r="I371" t="s">
        <v>207</v>
      </c>
      <c r="J371">
        <v>1988</v>
      </c>
    </row>
    <row r="372" spans="1:10" x14ac:dyDescent="0.35">
      <c r="A372" t="s">
        <v>561</v>
      </c>
      <c r="B372" t="s">
        <v>133</v>
      </c>
      <c r="C372" t="s">
        <v>86</v>
      </c>
      <c r="D372" s="1">
        <v>11</v>
      </c>
      <c r="E372" s="1">
        <v>29</v>
      </c>
      <c r="F372" s="1">
        <v>34</v>
      </c>
      <c r="G372" s="1">
        <v>45</v>
      </c>
      <c r="H372" s="1">
        <v>46</v>
      </c>
      <c r="I372" t="s">
        <v>209</v>
      </c>
      <c r="J372">
        <v>1989</v>
      </c>
    </row>
    <row r="373" spans="1:10" x14ac:dyDescent="0.35">
      <c r="A373" t="s">
        <v>562</v>
      </c>
      <c r="B373" t="s">
        <v>133</v>
      </c>
      <c r="C373" t="s">
        <v>87</v>
      </c>
      <c r="D373" s="1">
        <v>16</v>
      </c>
      <c r="E373" s="1">
        <v>31</v>
      </c>
      <c r="F373" s="1">
        <v>33</v>
      </c>
      <c r="G373" s="1">
        <v>43</v>
      </c>
      <c r="H373" s="1">
        <v>45</v>
      </c>
      <c r="I373" t="s">
        <v>211</v>
      </c>
      <c r="J373">
        <v>1990</v>
      </c>
    </row>
    <row r="374" spans="1:10" x14ac:dyDescent="0.35">
      <c r="A374" t="s">
        <v>563</v>
      </c>
      <c r="B374" t="s">
        <v>133</v>
      </c>
      <c r="C374" t="s">
        <v>89</v>
      </c>
      <c r="D374" s="1">
        <v>13</v>
      </c>
      <c r="E374" s="1">
        <v>31</v>
      </c>
      <c r="F374" s="1">
        <v>31</v>
      </c>
      <c r="G374" s="1">
        <v>44</v>
      </c>
      <c r="H374" s="1">
        <v>46</v>
      </c>
      <c r="I374" t="s">
        <v>213</v>
      </c>
      <c r="J374">
        <v>1991</v>
      </c>
    </row>
    <row r="375" spans="1:10" x14ac:dyDescent="0.35">
      <c r="A375" t="s">
        <v>564</v>
      </c>
      <c r="B375" t="s">
        <v>133</v>
      </c>
      <c r="C375" t="s">
        <v>97</v>
      </c>
      <c r="D375" s="1">
        <v>14</v>
      </c>
      <c r="E375" s="1">
        <v>32</v>
      </c>
      <c r="F375" s="1">
        <v>36</v>
      </c>
      <c r="G375" s="1">
        <v>47</v>
      </c>
      <c r="H375" s="1">
        <v>49</v>
      </c>
      <c r="I375" t="s">
        <v>215</v>
      </c>
      <c r="J375">
        <v>1992</v>
      </c>
    </row>
    <row r="376" spans="1:10" x14ac:dyDescent="0.35">
      <c r="A376" t="s">
        <v>565</v>
      </c>
      <c r="B376" t="s">
        <v>133</v>
      </c>
      <c r="C376" t="s">
        <v>98</v>
      </c>
      <c r="D376" s="1">
        <v>14</v>
      </c>
      <c r="E376" s="1">
        <v>34</v>
      </c>
      <c r="F376" s="1">
        <v>38</v>
      </c>
      <c r="G376" s="1">
        <v>52</v>
      </c>
      <c r="H376" s="1">
        <v>55</v>
      </c>
      <c r="I376" t="s">
        <v>217</v>
      </c>
      <c r="J376">
        <v>1993</v>
      </c>
    </row>
    <row r="377" spans="1:10" x14ac:dyDescent="0.35">
      <c r="A377" t="s">
        <v>566</v>
      </c>
      <c r="B377" t="s">
        <v>133</v>
      </c>
      <c r="C377" t="s">
        <v>100</v>
      </c>
      <c r="D377" s="1">
        <v>10</v>
      </c>
      <c r="E377" s="1">
        <v>33</v>
      </c>
      <c r="F377" s="1">
        <v>34</v>
      </c>
      <c r="G377" s="1">
        <v>48</v>
      </c>
      <c r="H377" s="1">
        <v>49</v>
      </c>
      <c r="I377" t="s">
        <v>219</v>
      </c>
      <c r="J377">
        <v>1994</v>
      </c>
    </row>
    <row r="378" spans="1:10" x14ac:dyDescent="0.35">
      <c r="A378" t="s">
        <v>567</v>
      </c>
      <c r="B378" t="s">
        <v>133</v>
      </c>
      <c r="C378" t="s">
        <v>101</v>
      </c>
      <c r="D378" s="1">
        <v>10</v>
      </c>
      <c r="E378" s="1">
        <v>28</v>
      </c>
      <c r="F378" s="1">
        <v>34</v>
      </c>
      <c r="G378" s="1">
        <v>45</v>
      </c>
      <c r="H378" s="1">
        <v>48</v>
      </c>
      <c r="I378" t="s">
        <v>221</v>
      </c>
      <c r="J378">
        <v>1995</v>
      </c>
    </row>
    <row r="379" spans="1:10" x14ac:dyDescent="0.35">
      <c r="A379" t="s">
        <v>568</v>
      </c>
      <c r="B379" t="s">
        <v>133</v>
      </c>
      <c r="C379" t="s">
        <v>102</v>
      </c>
      <c r="D379" s="1">
        <v>10</v>
      </c>
      <c r="E379" s="1">
        <v>23</v>
      </c>
      <c r="F379" s="1">
        <v>31</v>
      </c>
      <c r="G379" s="1">
        <v>41</v>
      </c>
      <c r="H379" s="1">
        <v>42</v>
      </c>
      <c r="I379" t="s">
        <v>223</v>
      </c>
      <c r="J379">
        <v>1996</v>
      </c>
    </row>
    <row r="380" spans="1:10" x14ac:dyDescent="0.35">
      <c r="A380" t="s">
        <v>569</v>
      </c>
      <c r="B380" t="s">
        <v>133</v>
      </c>
      <c r="C380" t="s">
        <v>103</v>
      </c>
      <c r="D380" s="1">
        <v>10</v>
      </c>
      <c r="E380" s="1">
        <v>22</v>
      </c>
      <c r="F380" s="1">
        <v>31</v>
      </c>
      <c r="G380" s="1">
        <v>40</v>
      </c>
      <c r="H380" s="1">
        <v>42</v>
      </c>
      <c r="I380" t="s">
        <v>225</v>
      </c>
      <c r="J380">
        <v>1997</v>
      </c>
    </row>
    <row r="381" spans="1:10" x14ac:dyDescent="0.35">
      <c r="A381" t="s">
        <v>570</v>
      </c>
      <c r="B381" t="s">
        <v>133</v>
      </c>
      <c r="C381" t="s">
        <v>104</v>
      </c>
      <c r="D381" s="1">
        <v>8</v>
      </c>
      <c r="E381" s="1">
        <v>26</v>
      </c>
      <c r="F381" s="1">
        <v>31</v>
      </c>
      <c r="G381" s="1">
        <v>44</v>
      </c>
      <c r="H381" s="1">
        <v>45</v>
      </c>
      <c r="I381" t="s">
        <v>227</v>
      </c>
      <c r="J381">
        <v>1998</v>
      </c>
    </row>
    <row r="382" spans="1:10" x14ac:dyDescent="0.35">
      <c r="A382" t="s">
        <v>571</v>
      </c>
      <c r="B382" t="s">
        <v>133</v>
      </c>
      <c r="C382" t="s">
        <v>105</v>
      </c>
      <c r="D382" s="1">
        <v>9</v>
      </c>
      <c r="E382" s="1">
        <v>27</v>
      </c>
      <c r="F382" s="1">
        <v>30</v>
      </c>
      <c r="G382" s="1">
        <v>42</v>
      </c>
      <c r="H382" s="1">
        <v>44</v>
      </c>
      <c r="I382" t="s">
        <v>187</v>
      </c>
      <c r="J382">
        <v>1999</v>
      </c>
    </row>
    <row r="383" spans="1:10" x14ac:dyDescent="0.35">
      <c r="A383" t="s">
        <v>572</v>
      </c>
      <c r="B383" t="s">
        <v>133</v>
      </c>
      <c r="C383" t="s">
        <v>106</v>
      </c>
      <c r="D383" s="1">
        <v>9</v>
      </c>
      <c r="E383" s="1">
        <v>22</v>
      </c>
      <c r="F383" s="1">
        <v>26</v>
      </c>
      <c r="G383" s="1">
        <v>34</v>
      </c>
      <c r="H383" s="1">
        <v>36</v>
      </c>
      <c r="I383" t="s">
        <v>230</v>
      </c>
      <c r="J383">
        <v>2000</v>
      </c>
    </row>
    <row r="384" spans="1:10" x14ac:dyDescent="0.35">
      <c r="A384" t="s">
        <v>573</v>
      </c>
      <c r="B384" t="s">
        <v>133</v>
      </c>
      <c r="C384" t="s">
        <v>107</v>
      </c>
      <c r="D384" s="1">
        <v>11</v>
      </c>
      <c r="E384" s="1">
        <v>25</v>
      </c>
      <c r="F384" s="1">
        <v>23</v>
      </c>
      <c r="G384" s="1">
        <v>34</v>
      </c>
      <c r="H384" s="1">
        <v>35</v>
      </c>
      <c r="I384" t="s">
        <v>232</v>
      </c>
      <c r="J384">
        <v>2001</v>
      </c>
    </row>
    <row r="385" spans="1:10" x14ac:dyDescent="0.35">
      <c r="A385" t="s">
        <v>574</v>
      </c>
      <c r="B385" t="s">
        <v>133</v>
      </c>
      <c r="C385" t="s">
        <v>108</v>
      </c>
      <c r="D385" s="1">
        <v>11</v>
      </c>
      <c r="E385" s="1">
        <v>19</v>
      </c>
      <c r="F385" s="1">
        <v>25</v>
      </c>
      <c r="G385" s="1">
        <v>32</v>
      </c>
      <c r="H385" s="1">
        <v>33</v>
      </c>
      <c r="I385" t="s">
        <v>234</v>
      </c>
      <c r="J385">
        <v>2002</v>
      </c>
    </row>
    <row r="386" spans="1:10" x14ac:dyDescent="0.35">
      <c r="A386" t="s">
        <v>575</v>
      </c>
      <c r="B386" t="s">
        <v>133</v>
      </c>
      <c r="C386" t="s">
        <v>115</v>
      </c>
      <c r="D386" s="1">
        <v>9</v>
      </c>
      <c r="E386" s="1">
        <v>23</v>
      </c>
      <c r="F386" s="1">
        <v>27</v>
      </c>
      <c r="G386" s="1">
        <v>38</v>
      </c>
      <c r="H386" s="1">
        <v>38</v>
      </c>
      <c r="I386" t="s">
        <v>236</v>
      </c>
      <c r="J386">
        <v>2003</v>
      </c>
    </row>
    <row r="387" spans="1:10" x14ac:dyDescent="0.35">
      <c r="A387" t="s">
        <v>576</v>
      </c>
      <c r="B387" t="s">
        <v>133</v>
      </c>
      <c r="C387" t="s">
        <v>88</v>
      </c>
      <c r="D387" s="1">
        <v>9</v>
      </c>
      <c r="E387" s="1">
        <v>19</v>
      </c>
      <c r="F387" s="1">
        <v>26</v>
      </c>
      <c r="G387" s="1">
        <v>35</v>
      </c>
      <c r="H387" s="1">
        <v>35</v>
      </c>
      <c r="I387" t="s">
        <v>238</v>
      </c>
      <c r="J387">
        <v>2004</v>
      </c>
    </row>
    <row r="388" spans="1:10" x14ac:dyDescent="0.35">
      <c r="A388" t="s">
        <v>577</v>
      </c>
      <c r="B388" t="s">
        <v>133</v>
      </c>
      <c r="C388" t="s">
        <v>116</v>
      </c>
      <c r="D388" s="1">
        <v>9</v>
      </c>
      <c r="E388" s="1">
        <v>19</v>
      </c>
      <c r="F388" s="1">
        <v>24</v>
      </c>
      <c r="G388" s="1">
        <v>32</v>
      </c>
      <c r="H388" s="1">
        <v>32</v>
      </c>
      <c r="I388" t="s">
        <v>240</v>
      </c>
      <c r="J388">
        <v>2005</v>
      </c>
    </row>
    <row r="389" spans="1:10" x14ac:dyDescent="0.35">
      <c r="A389" t="s">
        <v>578</v>
      </c>
      <c r="B389" t="s">
        <v>133</v>
      </c>
      <c r="C389" t="s">
        <v>117</v>
      </c>
      <c r="D389" s="1">
        <v>6</v>
      </c>
      <c r="E389" s="1">
        <v>18</v>
      </c>
      <c r="F389" s="1">
        <v>22</v>
      </c>
      <c r="G389" s="1">
        <v>29</v>
      </c>
      <c r="H389" s="1">
        <v>30</v>
      </c>
      <c r="I389" t="s">
        <v>242</v>
      </c>
      <c r="J389">
        <v>2006</v>
      </c>
    </row>
    <row r="390" spans="1:10" x14ac:dyDescent="0.35">
      <c r="A390" t="s">
        <v>579</v>
      </c>
      <c r="B390" t="s">
        <v>133</v>
      </c>
      <c r="C390" t="s">
        <v>118</v>
      </c>
      <c r="D390" s="1">
        <v>4</v>
      </c>
      <c r="E390" s="1">
        <v>15</v>
      </c>
      <c r="F390" s="1">
        <v>22</v>
      </c>
      <c r="G390" s="1">
        <v>28</v>
      </c>
      <c r="H390" s="1">
        <v>28</v>
      </c>
      <c r="I390" t="s">
        <v>244</v>
      </c>
      <c r="J390">
        <v>2007</v>
      </c>
    </row>
    <row r="391" spans="1:10" x14ac:dyDescent="0.35">
      <c r="A391" t="s">
        <v>580</v>
      </c>
      <c r="B391" t="s">
        <v>133</v>
      </c>
      <c r="C391" t="s">
        <v>109</v>
      </c>
      <c r="D391" s="1">
        <v>4</v>
      </c>
      <c r="E391" s="1">
        <v>14</v>
      </c>
      <c r="F391" s="1">
        <v>23</v>
      </c>
      <c r="G391" s="1">
        <v>27</v>
      </c>
      <c r="H391" s="1">
        <v>27</v>
      </c>
      <c r="I391" t="s">
        <v>246</v>
      </c>
      <c r="J391">
        <v>2008</v>
      </c>
    </row>
    <row r="392" spans="1:10" x14ac:dyDescent="0.35">
      <c r="A392" t="s">
        <v>581</v>
      </c>
      <c r="B392" t="s">
        <v>133</v>
      </c>
      <c r="C392" t="s">
        <v>110</v>
      </c>
      <c r="D392" s="1">
        <v>4</v>
      </c>
      <c r="E392" s="1">
        <v>13</v>
      </c>
      <c r="F392" s="1">
        <v>25</v>
      </c>
      <c r="G392" s="1">
        <v>28</v>
      </c>
      <c r="H392" s="1">
        <v>28</v>
      </c>
      <c r="I392" t="s">
        <v>186</v>
      </c>
      <c r="J392">
        <v>2009</v>
      </c>
    </row>
    <row r="393" spans="1:10" x14ac:dyDescent="0.35">
      <c r="A393" t="s">
        <v>582</v>
      </c>
      <c r="B393" t="s">
        <v>133</v>
      </c>
      <c r="C393" t="s">
        <v>99</v>
      </c>
      <c r="D393" s="1">
        <v>4</v>
      </c>
      <c r="E393" s="1">
        <v>10</v>
      </c>
      <c r="F393" s="1">
        <v>25</v>
      </c>
      <c r="G393" s="1">
        <v>28</v>
      </c>
      <c r="H393" s="1">
        <v>28</v>
      </c>
      <c r="I393" t="s">
        <v>249</v>
      </c>
      <c r="J393">
        <v>2010</v>
      </c>
    </row>
    <row r="394" spans="1:10" x14ac:dyDescent="0.35">
      <c r="A394" t="s">
        <v>583</v>
      </c>
      <c r="B394" t="s">
        <v>133</v>
      </c>
      <c r="C394" t="s">
        <v>90</v>
      </c>
      <c r="D394" s="1">
        <v>5</v>
      </c>
      <c r="E394" s="1">
        <v>13</v>
      </c>
      <c r="F394" s="1">
        <v>22</v>
      </c>
      <c r="G394" s="1">
        <v>23</v>
      </c>
      <c r="H394" s="1">
        <v>23</v>
      </c>
      <c r="I394" t="s">
        <v>251</v>
      </c>
      <c r="J394">
        <v>2011</v>
      </c>
    </row>
    <row r="395" spans="1:10" x14ac:dyDescent="0.35">
      <c r="A395" t="s">
        <v>584</v>
      </c>
      <c r="B395" t="s">
        <v>133</v>
      </c>
      <c r="C395" t="s">
        <v>91</v>
      </c>
      <c r="D395" s="1">
        <v>6</v>
      </c>
      <c r="E395" s="1">
        <v>16</v>
      </c>
      <c r="F395" s="1">
        <v>22</v>
      </c>
      <c r="G395" s="1">
        <v>25</v>
      </c>
      <c r="H395" s="1">
        <v>25</v>
      </c>
      <c r="I395" t="s">
        <v>253</v>
      </c>
      <c r="J395">
        <v>2012</v>
      </c>
    </row>
    <row r="396" spans="1:10" x14ac:dyDescent="0.35">
      <c r="A396" t="s">
        <v>585</v>
      </c>
      <c r="B396" t="s">
        <v>133</v>
      </c>
      <c r="C396" t="s">
        <v>111</v>
      </c>
      <c r="D396" s="1">
        <v>5</v>
      </c>
      <c r="E396" s="1">
        <v>13</v>
      </c>
      <c r="F396" s="1">
        <v>18</v>
      </c>
      <c r="G396" s="1">
        <v>20</v>
      </c>
      <c r="H396" s="1">
        <v>20</v>
      </c>
      <c r="I396" t="s">
        <v>255</v>
      </c>
      <c r="J396">
        <v>2013</v>
      </c>
    </row>
    <row r="397" spans="1:10" x14ac:dyDescent="0.35">
      <c r="A397" t="s">
        <v>586</v>
      </c>
      <c r="B397" t="s">
        <v>133</v>
      </c>
      <c r="C397" t="s">
        <v>112</v>
      </c>
      <c r="D397" s="1">
        <v>4</v>
      </c>
      <c r="E397" s="1">
        <v>14</v>
      </c>
      <c r="F397" s="1">
        <v>18</v>
      </c>
      <c r="G397" s="1">
        <v>19</v>
      </c>
      <c r="H397" s="1">
        <v>19</v>
      </c>
      <c r="I397" t="s">
        <v>185</v>
      </c>
      <c r="J397">
        <v>2014</v>
      </c>
    </row>
    <row r="398" spans="1:10" x14ac:dyDescent="0.35">
      <c r="A398" t="s">
        <v>587</v>
      </c>
      <c r="B398" t="s">
        <v>133</v>
      </c>
      <c r="C398" t="s">
        <v>92</v>
      </c>
      <c r="D398" s="1">
        <v>4</v>
      </c>
      <c r="E398" s="1">
        <v>12</v>
      </c>
      <c r="F398" s="1">
        <v>14</v>
      </c>
      <c r="G398" s="1">
        <v>17</v>
      </c>
      <c r="H398" s="1">
        <v>17</v>
      </c>
      <c r="I398" t="s">
        <v>258</v>
      </c>
      <c r="J398">
        <v>2015</v>
      </c>
    </row>
    <row r="399" spans="1:10" x14ac:dyDescent="0.35">
      <c r="A399" t="s">
        <v>588</v>
      </c>
      <c r="B399" t="s">
        <v>133</v>
      </c>
      <c r="C399" t="s">
        <v>93</v>
      </c>
      <c r="D399" s="1">
        <v>4</v>
      </c>
      <c r="E399" s="1">
        <v>10</v>
      </c>
      <c r="F399" s="1">
        <v>14</v>
      </c>
      <c r="G399" s="1">
        <v>16</v>
      </c>
      <c r="H399" s="1">
        <v>16</v>
      </c>
      <c r="I399" t="s">
        <v>260</v>
      </c>
      <c r="J399">
        <v>2016</v>
      </c>
    </row>
    <row r="400" spans="1:10" x14ac:dyDescent="0.35">
      <c r="A400" t="s">
        <v>589</v>
      </c>
      <c r="B400" t="s">
        <v>133</v>
      </c>
      <c r="C400" t="s">
        <v>94</v>
      </c>
      <c r="D400" s="1">
        <v>4</v>
      </c>
      <c r="E400" s="1">
        <v>10</v>
      </c>
      <c r="F400" s="1">
        <v>15</v>
      </c>
      <c r="G400" s="1">
        <v>19</v>
      </c>
      <c r="H400" s="1">
        <v>19</v>
      </c>
      <c r="I400" t="s">
        <v>262</v>
      </c>
      <c r="J400">
        <v>2017</v>
      </c>
    </row>
    <row r="401" spans="1:16" x14ac:dyDescent="0.35">
      <c r="A401" t="s">
        <v>590</v>
      </c>
      <c r="B401" t="s">
        <v>133</v>
      </c>
      <c r="C401" t="s">
        <v>113</v>
      </c>
      <c r="D401" s="1">
        <v>5</v>
      </c>
      <c r="E401" s="1">
        <v>10</v>
      </c>
      <c r="F401" s="1">
        <v>14</v>
      </c>
      <c r="G401" s="1">
        <v>18</v>
      </c>
      <c r="H401" s="1">
        <v>18</v>
      </c>
      <c r="I401" t="s">
        <v>264</v>
      </c>
      <c r="J401">
        <v>2018</v>
      </c>
    </row>
    <row r="402" spans="1:16" x14ac:dyDescent="0.35">
      <c r="A402" t="s">
        <v>591</v>
      </c>
      <c r="B402" t="s">
        <v>133</v>
      </c>
      <c r="C402" t="s">
        <v>95</v>
      </c>
      <c r="D402" s="1">
        <v>5</v>
      </c>
      <c r="E402" s="1">
        <v>9</v>
      </c>
      <c r="F402" s="1">
        <v>14</v>
      </c>
      <c r="G402" s="1">
        <v>17</v>
      </c>
      <c r="H402" s="1">
        <v>17</v>
      </c>
      <c r="I402" t="s">
        <v>184</v>
      </c>
      <c r="J402">
        <v>2019</v>
      </c>
    </row>
    <row r="403" spans="1:16" x14ac:dyDescent="0.35">
      <c r="A403" t="s">
        <v>592</v>
      </c>
      <c r="B403" t="s">
        <v>133</v>
      </c>
      <c r="C403" t="s">
        <v>96</v>
      </c>
      <c r="D403" s="1">
        <v>5</v>
      </c>
      <c r="E403" s="1">
        <v>9</v>
      </c>
      <c r="F403" s="1">
        <v>14</v>
      </c>
      <c r="G403" s="1">
        <v>16</v>
      </c>
      <c r="H403" s="1">
        <v>16</v>
      </c>
      <c r="I403" t="s">
        <v>267</v>
      </c>
      <c r="J403">
        <v>2020</v>
      </c>
    </row>
    <row r="404" spans="1:16" x14ac:dyDescent="0.35">
      <c r="A404" t="s">
        <v>593</v>
      </c>
      <c r="B404" t="s">
        <v>133</v>
      </c>
      <c r="C404" t="s">
        <v>114</v>
      </c>
      <c r="D404" s="1">
        <v>6</v>
      </c>
      <c r="E404" s="1">
        <v>9</v>
      </c>
      <c r="F404" s="1">
        <v>14</v>
      </c>
      <c r="G404" s="1">
        <v>15</v>
      </c>
      <c r="H404" s="1">
        <v>15</v>
      </c>
      <c r="I404" t="s">
        <v>269</v>
      </c>
      <c r="J404">
        <v>2021</v>
      </c>
    </row>
    <row r="405" spans="1:16" x14ac:dyDescent="0.35">
      <c r="A405" t="s">
        <v>677</v>
      </c>
      <c r="B405" t="s">
        <v>133</v>
      </c>
      <c r="C405" t="s">
        <v>634</v>
      </c>
      <c r="D405" s="1">
        <v>6</v>
      </c>
      <c r="E405" s="1">
        <v>10</v>
      </c>
      <c r="F405" s="1">
        <v>13</v>
      </c>
      <c r="G405" s="1">
        <v>14</v>
      </c>
      <c r="H405" s="1">
        <v>14</v>
      </c>
      <c r="I405" t="s">
        <v>635</v>
      </c>
      <c r="J405">
        <v>2022</v>
      </c>
    </row>
    <row r="406" spans="1:16" x14ac:dyDescent="0.35">
      <c r="A406" t="s">
        <v>678</v>
      </c>
      <c r="B406" t="s">
        <v>133</v>
      </c>
      <c r="C406" t="s">
        <v>637</v>
      </c>
      <c r="D406" s="1">
        <v>7</v>
      </c>
      <c r="E406" s="1">
        <v>10</v>
      </c>
      <c r="F406" s="1">
        <v>13</v>
      </c>
      <c r="G406" s="1">
        <v>15</v>
      </c>
      <c r="H406" s="1">
        <v>15</v>
      </c>
      <c r="I406" t="s">
        <v>638</v>
      </c>
      <c r="J406">
        <v>2023</v>
      </c>
    </row>
    <row r="407" spans="1:16" x14ac:dyDescent="0.35">
      <c r="A407" t="s">
        <v>679</v>
      </c>
      <c r="B407" t="s">
        <v>133</v>
      </c>
      <c r="C407" t="s">
        <v>640</v>
      </c>
      <c r="D407" s="1">
        <v>7</v>
      </c>
      <c r="E407" s="1">
        <v>11</v>
      </c>
      <c r="F407" s="1">
        <v>16</v>
      </c>
      <c r="G407" s="1">
        <v>17</v>
      </c>
      <c r="H407" s="1">
        <v>17</v>
      </c>
      <c r="I407" t="s">
        <v>641</v>
      </c>
      <c r="J407">
        <v>2024</v>
      </c>
    </row>
    <row r="408" spans="1:16" x14ac:dyDescent="0.35">
      <c r="A408" t="s">
        <v>680</v>
      </c>
      <c r="B408" t="s">
        <v>133</v>
      </c>
      <c r="C408" t="s">
        <v>643</v>
      </c>
      <c r="D408" s="1">
        <v>6</v>
      </c>
      <c r="E408" s="1">
        <v>10</v>
      </c>
      <c r="F408" s="1">
        <v>15</v>
      </c>
      <c r="G408" s="1">
        <v>16</v>
      </c>
      <c r="H408" s="1">
        <v>16</v>
      </c>
      <c r="I408" t="s">
        <v>644</v>
      </c>
      <c r="J408">
        <v>2025</v>
      </c>
    </row>
    <row r="409" spans="1:16" x14ac:dyDescent="0.35">
      <c r="A409" t="s">
        <v>594</v>
      </c>
      <c r="B409" t="s">
        <v>142</v>
      </c>
      <c r="C409" t="s">
        <v>83</v>
      </c>
      <c r="D409" s="1">
        <v>28</v>
      </c>
      <c r="E409" s="1">
        <v>170</v>
      </c>
      <c r="F409" s="1">
        <v>242</v>
      </c>
      <c r="G409" s="1">
        <v>412</v>
      </c>
      <c r="H409" s="1">
        <v>440</v>
      </c>
      <c r="I409" t="s">
        <v>188</v>
      </c>
      <c r="J409">
        <v>1986</v>
      </c>
      <c r="L409">
        <v>28</v>
      </c>
      <c r="M409">
        <v>170</v>
      </c>
      <c r="N409">
        <v>242</v>
      </c>
      <c r="O409">
        <v>412</v>
      </c>
      <c r="P409">
        <v>440</v>
      </c>
    </row>
    <row r="410" spans="1:16" x14ac:dyDescent="0.35">
      <c r="A410" t="s">
        <v>595</v>
      </c>
      <c r="B410" t="s">
        <v>142</v>
      </c>
      <c r="C410" t="s">
        <v>84</v>
      </c>
      <c r="D410" s="1">
        <v>27</v>
      </c>
      <c r="E410" s="1">
        <v>168</v>
      </c>
      <c r="F410" s="1">
        <v>247</v>
      </c>
      <c r="G410" s="1">
        <v>415</v>
      </c>
      <c r="H410" s="1">
        <v>442</v>
      </c>
      <c r="I410" t="s">
        <v>205</v>
      </c>
      <c r="J410">
        <v>1987</v>
      </c>
      <c r="L410">
        <v>27</v>
      </c>
      <c r="M410">
        <v>168</v>
      </c>
      <c r="N410">
        <v>247</v>
      </c>
      <c r="O410">
        <v>415</v>
      </c>
      <c r="P410">
        <v>442</v>
      </c>
    </row>
    <row r="411" spans="1:16" x14ac:dyDescent="0.35">
      <c r="A411" t="s">
        <v>596</v>
      </c>
      <c r="B411" t="s">
        <v>142</v>
      </c>
      <c r="C411" t="s">
        <v>85</v>
      </c>
      <c r="D411" s="1">
        <v>29</v>
      </c>
      <c r="E411" s="1">
        <v>170</v>
      </c>
      <c r="F411" s="1">
        <v>249</v>
      </c>
      <c r="G411" s="1">
        <v>419</v>
      </c>
      <c r="H411" s="1">
        <v>448</v>
      </c>
      <c r="I411" t="s">
        <v>207</v>
      </c>
      <c r="J411">
        <v>1988</v>
      </c>
      <c r="L411">
        <v>29</v>
      </c>
      <c r="M411">
        <v>170</v>
      </c>
      <c r="N411">
        <v>249</v>
      </c>
      <c r="O411">
        <v>419</v>
      </c>
      <c r="P411">
        <v>448</v>
      </c>
    </row>
    <row r="412" spans="1:16" x14ac:dyDescent="0.35">
      <c r="A412" t="s">
        <v>597</v>
      </c>
      <c r="B412" t="s">
        <v>142</v>
      </c>
      <c r="C412" t="s">
        <v>86</v>
      </c>
      <c r="D412" s="1">
        <v>28</v>
      </c>
      <c r="E412" s="1">
        <v>193</v>
      </c>
      <c r="F412" s="1">
        <v>264</v>
      </c>
      <c r="G412" s="1">
        <v>457</v>
      </c>
      <c r="H412" s="1">
        <v>485</v>
      </c>
      <c r="I412" t="s">
        <v>209</v>
      </c>
      <c r="J412">
        <v>1989</v>
      </c>
      <c r="L412">
        <v>28</v>
      </c>
      <c r="M412">
        <v>193</v>
      </c>
      <c r="N412">
        <v>264</v>
      </c>
      <c r="O412">
        <v>457</v>
      </c>
      <c r="P412">
        <v>485</v>
      </c>
    </row>
    <row r="413" spans="1:16" x14ac:dyDescent="0.35">
      <c r="A413" t="s">
        <v>598</v>
      </c>
      <c r="B413" t="s">
        <v>142</v>
      </c>
      <c r="C413" t="s">
        <v>87</v>
      </c>
      <c r="D413" s="1">
        <v>25</v>
      </c>
      <c r="E413" s="1">
        <v>189</v>
      </c>
      <c r="F413" s="1">
        <v>197</v>
      </c>
      <c r="G413" s="1">
        <v>386</v>
      </c>
      <c r="H413" s="1">
        <v>411</v>
      </c>
      <c r="I413" t="s">
        <v>211</v>
      </c>
      <c r="J413">
        <v>1990</v>
      </c>
      <c r="L413">
        <v>25</v>
      </c>
      <c r="M413">
        <v>189</v>
      </c>
      <c r="N413">
        <v>197</v>
      </c>
      <c r="O413">
        <v>386</v>
      </c>
      <c r="P413">
        <v>411</v>
      </c>
    </row>
    <row r="414" spans="1:16" x14ac:dyDescent="0.35">
      <c r="A414" t="s">
        <v>599</v>
      </c>
      <c r="B414" t="s">
        <v>142</v>
      </c>
      <c r="C414" t="s">
        <v>89</v>
      </c>
      <c r="D414" s="1">
        <v>25</v>
      </c>
      <c r="E414" s="1">
        <v>166</v>
      </c>
      <c r="F414" s="1">
        <v>213</v>
      </c>
      <c r="G414" s="1">
        <v>379</v>
      </c>
      <c r="H414" s="1">
        <v>404</v>
      </c>
      <c r="I414" t="s">
        <v>213</v>
      </c>
      <c r="J414">
        <v>1991</v>
      </c>
      <c r="L414">
        <v>25</v>
      </c>
      <c r="M414">
        <v>166</v>
      </c>
      <c r="N414">
        <v>213</v>
      </c>
      <c r="O414">
        <v>379</v>
      </c>
      <c r="P414">
        <v>404</v>
      </c>
    </row>
    <row r="415" spans="1:16" x14ac:dyDescent="0.35">
      <c r="A415" t="s">
        <v>600</v>
      </c>
      <c r="B415" t="s">
        <v>142</v>
      </c>
      <c r="C415" t="s">
        <v>97</v>
      </c>
      <c r="D415" s="1">
        <v>26</v>
      </c>
      <c r="E415" s="1">
        <v>179</v>
      </c>
      <c r="F415" s="1">
        <v>249</v>
      </c>
      <c r="G415" s="1">
        <v>428</v>
      </c>
      <c r="H415" s="1">
        <v>454</v>
      </c>
      <c r="I415" t="s">
        <v>215</v>
      </c>
      <c r="J415">
        <v>1992</v>
      </c>
      <c r="L415">
        <v>26</v>
      </c>
      <c r="M415">
        <v>179</v>
      </c>
      <c r="N415">
        <v>249</v>
      </c>
      <c r="O415">
        <v>428</v>
      </c>
      <c r="P415">
        <v>454</v>
      </c>
    </row>
    <row r="416" spans="1:16" x14ac:dyDescent="0.35">
      <c r="A416" t="s">
        <v>601</v>
      </c>
      <c r="B416" t="s">
        <v>142</v>
      </c>
      <c r="C416" t="s">
        <v>98</v>
      </c>
      <c r="D416" s="1">
        <v>25</v>
      </c>
      <c r="E416" s="1">
        <v>166</v>
      </c>
      <c r="F416" s="1">
        <v>243</v>
      </c>
      <c r="G416" s="1">
        <v>409</v>
      </c>
      <c r="H416" s="1">
        <v>434</v>
      </c>
      <c r="I416" t="s">
        <v>217</v>
      </c>
      <c r="J416">
        <v>1993</v>
      </c>
      <c r="L416">
        <v>25</v>
      </c>
      <c r="M416">
        <v>166</v>
      </c>
      <c r="N416">
        <v>243</v>
      </c>
      <c r="O416">
        <v>409</v>
      </c>
      <c r="P416">
        <v>434</v>
      </c>
    </row>
    <row r="417" spans="1:16" x14ac:dyDescent="0.35">
      <c r="A417" t="s">
        <v>602</v>
      </c>
      <c r="B417" t="s">
        <v>142</v>
      </c>
      <c r="C417" t="s">
        <v>100</v>
      </c>
      <c r="D417" s="1">
        <v>22</v>
      </c>
      <c r="E417" s="1">
        <v>172</v>
      </c>
      <c r="F417" s="1">
        <v>235</v>
      </c>
      <c r="G417" s="1">
        <v>407</v>
      </c>
      <c r="H417" s="1">
        <v>429</v>
      </c>
      <c r="I417" t="s">
        <v>219</v>
      </c>
      <c r="J417">
        <v>1994</v>
      </c>
      <c r="L417">
        <v>22</v>
      </c>
      <c r="M417">
        <v>172</v>
      </c>
      <c r="N417">
        <v>235</v>
      </c>
      <c r="O417">
        <v>407</v>
      </c>
      <c r="P417">
        <v>429</v>
      </c>
    </row>
    <row r="418" spans="1:16" x14ac:dyDescent="0.35">
      <c r="A418" t="s">
        <v>603</v>
      </c>
      <c r="B418" t="s">
        <v>142</v>
      </c>
      <c r="C418" t="s">
        <v>101</v>
      </c>
      <c r="D418" s="1">
        <v>24</v>
      </c>
      <c r="E418" s="1">
        <v>174</v>
      </c>
      <c r="F418" s="1">
        <v>252</v>
      </c>
      <c r="G418" s="1">
        <v>426</v>
      </c>
      <c r="H418" s="1">
        <v>450</v>
      </c>
      <c r="I418" t="s">
        <v>221</v>
      </c>
      <c r="J418">
        <v>1995</v>
      </c>
      <c r="L418">
        <v>24</v>
      </c>
      <c r="M418">
        <v>174</v>
      </c>
      <c r="N418">
        <v>252</v>
      </c>
      <c r="O418">
        <v>426</v>
      </c>
      <c r="P418">
        <v>450</v>
      </c>
    </row>
    <row r="419" spans="1:16" x14ac:dyDescent="0.35">
      <c r="A419" t="s">
        <v>604</v>
      </c>
      <c r="B419" t="s">
        <v>142</v>
      </c>
      <c r="C419" t="s">
        <v>102</v>
      </c>
      <c r="D419" s="1">
        <v>22</v>
      </c>
      <c r="E419" s="1">
        <v>152</v>
      </c>
      <c r="F419" s="1">
        <v>235</v>
      </c>
      <c r="G419" s="1">
        <v>387</v>
      </c>
      <c r="H419" s="1">
        <v>409</v>
      </c>
      <c r="I419" t="s">
        <v>223</v>
      </c>
      <c r="J419">
        <v>1996</v>
      </c>
      <c r="L419">
        <v>22</v>
      </c>
      <c r="M419">
        <v>152</v>
      </c>
      <c r="N419">
        <v>235</v>
      </c>
      <c r="O419">
        <v>387</v>
      </c>
      <c r="P419">
        <v>409</v>
      </c>
    </row>
    <row r="420" spans="1:16" x14ac:dyDescent="0.35">
      <c r="A420" t="s">
        <v>605</v>
      </c>
      <c r="B420" t="s">
        <v>142</v>
      </c>
      <c r="C420" t="s">
        <v>103</v>
      </c>
      <c r="D420" s="1">
        <v>24</v>
      </c>
      <c r="E420" s="1">
        <v>147</v>
      </c>
      <c r="F420" s="1">
        <v>224</v>
      </c>
      <c r="G420" s="1">
        <v>371</v>
      </c>
      <c r="H420" s="1">
        <v>395</v>
      </c>
      <c r="I420" t="s">
        <v>225</v>
      </c>
      <c r="J420">
        <v>1997</v>
      </c>
      <c r="L420">
        <v>24</v>
      </c>
      <c r="M420">
        <v>147</v>
      </c>
      <c r="N420">
        <v>224</v>
      </c>
      <c r="O420">
        <v>371</v>
      </c>
      <c r="P420">
        <v>395</v>
      </c>
    </row>
    <row r="421" spans="1:16" x14ac:dyDescent="0.35">
      <c r="A421" t="s">
        <v>606</v>
      </c>
      <c r="B421" t="s">
        <v>142</v>
      </c>
      <c r="C421" t="s">
        <v>104</v>
      </c>
      <c r="D421" s="1">
        <v>22</v>
      </c>
      <c r="E421" s="1">
        <v>146</v>
      </c>
      <c r="F421" s="1">
        <v>207</v>
      </c>
      <c r="G421" s="1">
        <v>353</v>
      </c>
      <c r="H421" s="1">
        <v>375</v>
      </c>
      <c r="I421" t="s">
        <v>227</v>
      </c>
      <c r="J421">
        <v>1998</v>
      </c>
      <c r="L421">
        <v>22</v>
      </c>
      <c r="M421">
        <v>146</v>
      </c>
      <c r="N421">
        <v>207</v>
      </c>
      <c r="O421">
        <v>353</v>
      </c>
      <c r="P421">
        <v>375</v>
      </c>
    </row>
    <row r="422" spans="1:16" x14ac:dyDescent="0.35">
      <c r="A422" t="s">
        <v>607</v>
      </c>
      <c r="B422" t="s">
        <v>142</v>
      </c>
      <c r="C422" t="s">
        <v>105</v>
      </c>
      <c r="D422" s="1">
        <v>24</v>
      </c>
      <c r="E422" s="1">
        <v>158</v>
      </c>
      <c r="F422" s="1">
        <v>205</v>
      </c>
      <c r="G422" s="1">
        <v>363</v>
      </c>
      <c r="H422" s="1">
        <v>387</v>
      </c>
      <c r="I422" t="s">
        <v>187</v>
      </c>
      <c r="J422">
        <v>1999</v>
      </c>
      <c r="L422">
        <v>24</v>
      </c>
      <c r="M422">
        <v>158</v>
      </c>
      <c r="N422">
        <v>205</v>
      </c>
      <c r="O422">
        <v>363</v>
      </c>
      <c r="P422">
        <v>387</v>
      </c>
    </row>
    <row r="423" spans="1:16" x14ac:dyDescent="0.35">
      <c r="A423" t="s">
        <v>608</v>
      </c>
      <c r="B423" t="s">
        <v>142</v>
      </c>
      <c r="C423" t="s">
        <v>106</v>
      </c>
      <c r="D423" s="1">
        <v>24</v>
      </c>
      <c r="E423" s="1">
        <v>142</v>
      </c>
      <c r="F423" s="1">
        <v>187</v>
      </c>
      <c r="G423" s="1">
        <v>329</v>
      </c>
      <c r="H423" s="1">
        <v>353</v>
      </c>
      <c r="I423" t="s">
        <v>230</v>
      </c>
      <c r="J423">
        <v>2000</v>
      </c>
      <c r="L423">
        <v>24</v>
      </c>
      <c r="M423">
        <v>142</v>
      </c>
      <c r="N423">
        <v>187</v>
      </c>
      <c r="O423">
        <v>329</v>
      </c>
      <c r="P423">
        <v>353</v>
      </c>
    </row>
    <row r="424" spans="1:16" x14ac:dyDescent="0.35">
      <c r="A424" t="s">
        <v>609</v>
      </c>
      <c r="B424" t="s">
        <v>142</v>
      </c>
      <c r="C424" t="s">
        <v>107</v>
      </c>
      <c r="D424" s="1">
        <v>23</v>
      </c>
      <c r="E424" s="1">
        <v>145</v>
      </c>
      <c r="F424" s="1">
        <v>180</v>
      </c>
      <c r="G424" s="1">
        <v>325</v>
      </c>
      <c r="H424" s="1">
        <v>348</v>
      </c>
      <c r="I424" t="s">
        <v>232</v>
      </c>
      <c r="J424">
        <v>2001</v>
      </c>
      <c r="L424">
        <v>23</v>
      </c>
      <c r="M424">
        <v>145</v>
      </c>
      <c r="N424">
        <v>180</v>
      </c>
      <c r="O424">
        <v>325</v>
      </c>
      <c r="P424">
        <v>348</v>
      </c>
    </row>
    <row r="425" spans="1:16" x14ac:dyDescent="0.35">
      <c r="A425" t="s">
        <v>610</v>
      </c>
      <c r="B425" t="s">
        <v>142</v>
      </c>
      <c r="C425" t="s">
        <v>108</v>
      </c>
      <c r="D425" s="1">
        <v>22</v>
      </c>
      <c r="E425" s="1">
        <v>126</v>
      </c>
      <c r="F425" s="1">
        <v>165</v>
      </c>
      <c r="G425" s="1">
        <v>291</v>
      </c>
      <c r="H425" s="1">
        <v>313</v>
      </c>
      <c r="I425" t="s">
        <v>234</v>
      </c>
      <c r="J425">
        <v>2002</v>
      </c>
      <c r="L425">
        <v>22</v>
      </c>
      <c r="M425">
        <v>126</v>
      </c>
      <c r="N425">
        <v>165</v>
      </c>
      <c r="O425">
        <v>291</v>
      </c>
      <c r="P425">
        <v>313</v>
      </c>
    </row>
    <row r="426" spans="1:16" x14ac:dyDescent="0.35">
      <c r="A426" t="s">
        <v>611</v>
      </c>
      <c r="B426" t="s">
        <v>142</v>
      </c>
      <c r="C426" t="s">
        <v>115</v>
      </c>
      <c r="D426" s="1">
        <v>23</v>
      </c>
      <c r="E426" s="1">
        <v>123</v>
      </c>
      <c r="F426" s="1">
        <v>168</v>
      </c>
      <c r="G426" s="1">
        <v>291</v>
      </c>
      <c r="H426" s="1">
        <v>314</v>
      </c>
      <c r="I426" t="s">
        <v>236</v>
      </c>
      <c r="J426">
        <v>2003</v>
      </c>
      <c r="L426">
        <v>23</v>
      </c>
      <c r="M426">
        <v>123</v>
      </c>
      <c r="N426">
        <v>168</v>
      </c>
      <c r="O426">
        <v>291</v>
      </c>
      <c r="P426">
        <v>314</v>
      </c>
    </row>
    <row r="427" spans="1:16" x14ac:dyDescent="0.35">
      <c r="A427" t="s">
        <v>612</v>
      </c>
      <c r="B427" t="s">
        <v>142</v>
      </c>
      <c r="C427" t="s">
        <v>88</v>
      </c>
      <c r="D427" s="1">
        <v>28</v>
      </c>
      <c r="E427" s="1">
        <v>118</v>
      </c>
      <c r="F427" s="1">
        <v>158</v>
      </c>
      <c r="G427" s="1">
        <v>276</v>
      </c>
      <c r="H427" s="1">
        <v>304</v>
      </c>
      <c r="I427" t="s">
        <v>238</v>
      </c>
      <c r="J427">
        <v>2004</v>
      </c>
      <c r="L427">
        <v>28</v>
      </c>
      <c r="M427">
        <v>118</v>
      </c>
      <c r="N427">
        <v>158</v>
      </c>
      <c r="O427">
        <v>276</v>
      </c>
      <c r="P427">
        <v>304</v>
      </c>
    </row>
    <row r="428" spans="1:16" x14ac:dyDescent="0.35">
      <c r="A428" t="s">
        <v>613</v>
      </c>
      <c r="B428" t="s">
        <v>142</v>
      </c>
      <c r="C428" t="s">
        <v>116</v>
      </c>
      <c r="D428" s="1">
        <v>30</v>
      </c>
      <c r="E428" s="1">
        <v>120</v>
      </c>
      <c r="F428" s="1">
        <v>158</v>
      </c>
      <c r="G428" s="1">
        <v>278</v>
      </c>
      <c r="H428" s="1">
        <v>308</v>
      </c>
      <c r="I428" t="s">
        <v>240</v>
      </c>
      <c r="J428">
        <v>2005</v>
      </c>
      <c r="L428">
        <v>30</v>
      </c>
      <c r="M428">
        <v>120</v>
      </c>
      <c r="N428">
        <v>158</v>
      </c>
      <c r="O428">
        <v>278</v>
      </c>
      <c r="P428">
        <v>308</v>
      </c>
    </row>
    <row r="429" spans="1:16" x14ac:dyDescent="0.35">
      <c r="A429" t="s">
        <v>614</v>
      </c>
      <c r="B429" t="s">
        <v>142</v>
      </c>
      <c r="C429" t="s">
        <v>117</v>
      </c>
      <c r="D429" s="1">
        <v>29</v>
      </c>
      <c r="E429" s="1">
        <v>122</v>
      </c>
      <c r="F429" s="1">
        <v>158</v>
      </c>
      <c r="G429" s="1">
        <v>280</v>
      </c>
      <c r="H429" s="1">
        <v>309</v>
      </c>
      <c r="I429" t="s">
        <v>242</v>
      </c>
      <c r="J429">
        <v>2006</v>
      </c>
      <c r="L429">
        <v>29</v>
      </c>
      <c r="M429">
        <v>122</v>
      </c>
      <c r="N429">
        <v>158</v>
      </c>
      <c r="O429">
        <v>280</v>
      </c>
      <c r="P429">
        <v>309</v>
      </c>
    </row>
    <row r="430" spans="1:16" x14ac:dyDescent="0.35">
      <c r="A430" t="s">
        <v>615</v>
      </c>
      <c r="B430" t="s">
        <v>142</v>
      </c>
      <c r="C430" t="s">
        <v>118</v>
      </c>
      <c r="D430" s="1">
        <v>27</v>
      </c>
      <c r="E430" s="1">
        <v>121</v>
      </c>
      <c r="F430" s="1">
        <v>151</v>
      </c>
      <c r="G430" s="1">
        <v>272</v>
      </c>
      <c r="H430" s="1">
        <v>299</v>
      </c>
      <c r="I430" t="s">
        <v>244</v>
      </c>
      <c r="J430">
        <v>2007</v>
      </c>
      <c r="L430">
        <v>27</v>
      </c>
      <c r="M430">
        <v>121</v>
      </c>
      <c r="N430">
        <v>151</v>
      </c>
      <c r="O430">
        <v>272</v>
      </c>
      <c r="P430">
        <v>299</v>
      </c>
    </row>
    <row r="431" spans="1:16" x14ac:dyDescent="0.35">
      <c r="A431" t="s">
        <v>616</v>
      </c>
      <c r="B431" t="s">
        <v>142</v>
      </c>
      <c r="C431" t="s">
        <v>109</v>
      </c>
      <c r="D431" s="1">
        <v>27</v>
      </c>
      <c r="E431" s="1">
        <v>114</v>
      </c>
      <c r="F431" s="1">
        <v>145</v>
      </c>
      <c r="G431" s="1">
        <v>259</v>
      </c>
      <c r="H431" s="1">
        <v>286</v>
      </c>
      <c r="I431" t="s">
        <v>246</v>
      </c>
      <c r="J431">
        <v>2008</v>
      </c>
      <c r="L431">
        <v>27</v>
      </c>
      <c r="M431">
        <v>114</v>
      </c>
      <c r="N431">
        <v>145</v>
      </c>
      <c r="O431">
        <v>259</v>
      </c>
      <c r="P431">
        <v>286</v>
      </c>
    </row>
    <row r="432" spans="1:16" x14ac:dyDescent="0.35">
      <c r="A432" t="s">
        <v>617</v>
      </c>
      <c r="B432" t="s">
        <v>142</v>
      </c>
      <c r="C432" t="s">
        <v>110</v>
      </c>
      <c r="D432" s="1">
        <v>25</v>
      </c>
      <c r="E432" s="1">
        <v>113</v>
      </c>
      <c r="F432" s="1">
        <v>160</v>
      </c>
      <c r="G432" s="1">
        <v>273</v>
      </c>
      <c r="H432" s="1">
        <v>298</v>
      </c>
      <c r="I432" t="s">
        <v>186</v>
      </c>
      <c r="J432">
        <v>2009</v>
      </c>
      <c r="L432">
        <v>25</v>
      </c>
      <c r="M432">
        <v>113</v>
      </c>
      <c r="N432">
        <v>160</v>
      </c>
      <c r="O432">
        <v>273</v>
      </c>
      <c r="P432">
        <v>298</v>
      </c>
    </row>
    <row r="433" spans="1:16" x14ac:dyDescent="0.35">
      <c r="A433" t="s">
        <v>618</v>
      </c>
      <c r="B433" t="s">
        <v>142</v>
      </c>
      <c r="C433" t="s">
        <v>99</v>
      </c>
      <c r="D433" s="1">
        <v>23</v>
      </c>
      <c r="E433" s="1">
        <v>110</v>
      </c>
      <c r="F433" s="1">
        <v>156</v>
      </c>
      <c r="G433" s="1">
        <v>266</v>
      </c>
      <c r="H433" s="1">
        <v>289</v>
      </c>
      <c r="I433" t="s">
        <v>249</v>
      </c>
      <c r="J433">
        <v>2010</v>
      </c>
      <c r="L433">
        <v>23</v>
      </c>
      <c r="M433">
        <v>110</v>
      </c>
      <c r="N433">
        <v>156</v>
      </c>
      <c r="O433">
        <v>266</v>
      </c>
      <c r="P433">
        <v>289</v>
      </c>
    </row>
    <row r="434" spans="1:16" x14ac:dyDescent="0.35">
      <c r="A434" t="s">
        <v>619</v>
      </c>
      <c r="B434" t="s">
        <v>142</v>
      </c>
      <c r="C434" t="s">
        <v>90</v>
      </c>
      <c r="D434" s="1">
        <v>28</v>
      </c>
      <c r="E434" s="1">
        <v>118</v>
      </c>
      <c r="F434" s="1">
        <v>180</v>
      </c>
      <c r="G434" s="1">
        <v>298</v>
      </c>
      <c r="H434" s="1">
        <v>326</v>
      </c>
      <c r="I434" t="s">
        <v>251</v>
      </c>
      <c r="J434">
        <v>2011</v>
      </c>
      <c r="L434">
        <v>28</v>
      </c>
      <c r="M434">
        <v>118</v>
      </c>
      <c r="N434">
        <v>180</v>
      </c>
      <c r="O434">
        <v>298</v>
      </c>
      <c r="P434">
        <v>326</v>
      </c>
    </row>
    <row r="435" spans="1:16" x14ac:dyDescent="0.35">
      <c r="A435" t="s">
        <v>620</v>
      </c>
      <c r="B435" t="s">
        <v>142</v>
      </c>
      <c r="C435" t="s">
        <v>91</v>
      </c>
      <c r="D435" s="1">
        <v>25</v>
      </c>
      <c r="E435" s="1">
        <v>119</v>
      </c>
      <c r="F435" s="1">
        <v>181</v>
      </c>
      <c r="G435" s="1">
        <v>300</v>
      </c>
      <c r="H435" s="1">
        <v>325</v>
      </c>
      <c r="I435" t="s">
        <v>253</v>
      </c>
      <c r="J435">
        <v>2012</v>
      </c>
      <c r="L435">
        <v>25</v>
      </c>
      <c r="M435">
        <v>119</v>
      </c>
      <c r="N435">
        <v>181</v>
      </c>
      <c r="O435">
        <v>300</v>
      </c>
      <c r="P435">
        <v>325</v>
      </c>
    </row>
    <row r="436" spans="1:16" x14ac:dyDescent="0.35">
      <c r="A436" t="s">
        <v>621</v>
      </c>
      <c r="B436" t="s">
        <v>142</v>
      </c>
      <c r="C436" t="s">
        <v>111</v>
      </c>
      <c r="D436" s="1">
        <v>24</v>
      </c>
      <c r="E436" s="1">
        <v>115</v>
      </c>
      <c r="F436" s="1">
        <v>172</v>
      </c>
      <c r="G436" s="1">
        <v>287</v>
      </c>
      <c r="H436" s="1">
        <v>311</v>
      </c>
      <c r="I436" t="s">
        <v>255</v>
      </c>
      <c r="J436">
        <v>2013</v>
      </c>
      <c r="L436">
        <v>24</v>
      </c>
      <c r="M436">
        <v>115</v>
      </c>
      <c r="N436">
        <v>172</v>
      </c>
      <c r="O436">
        <v>287</v>
      </c>
      <c r="P436">
        <v>311</v>
      </c>
    </row>
    <row r="437" spans="1:16" x14ac:dyDescent="0.35">
      <c r="A437" t="s">
        <v>622</v>
      </c>
      <c r="B437" t="s">
        <v>142</v>
      </c>
      <c r="C437" t="s">
        <v>112</v>
      </c>
      <c r="D437" s="1">
        <v>24</v>
      </c>
      <c r="E437" s="1">
        <v>112</v>
      </c>
      <c r="F437" s="1">
        <v>169</v>
      </c>
      <c r="G437" s="1">
        <v>281</v>
      </c>
      <c r="H437" s="1">
        <v>305</v>
      </c>
      <c r="I437" t="s">
        <v>185</v>
      </c>
      <c r="J437">
        <v>2014</v>
      </c>
      <c r="L437">
        <v>24</v>
      </c>
      <c r="M437">
        <v>112</v>
      </c>
      <c r="N437">
        <v>169</v>
      </c>
      <c r="O437">
        <v>281</v>
      </c>
      <c r="P437">
        <v>305</v>
      </c>
    </row>
    <row r="438" spans="1:16" x14ac:dyDescent="0.35">
      <c r="A438" t="s">
        <v>623</v>
      </c>
      <c r="B438" t="s">
        <v>142</v>
      </c>
      <c r="C438" t="s">
        <v>92</v>
      </c>
      <c r="D438" s="1">
        <v>23</v>
      </c>
      <c r="E438" s="1">
        <v>109</v>
      </c>
      <c r="F438" s="1">
        <v>168</v>
      </c>
      <c r="G438" s="1">
        <v>277</v>
      </c>
      <c r="H438" s="1">
        <v>300</v>
      </c>
      <c r="I438" t="s">
        <v>258</v>
      </c>
      <c r="J438">
        <v>2015</v>
      </c>
      <c r="L438">
        <v>23</v>
      </c>
      <c r="M438">
        <v>109</v>
      </c>
      <c r="N438">
        <v>168</v>
      </c>
      <c r="O438">
        <v>277</v>
      </c>
      <c r="P438">
        <v>300</v>
      </c>
    </row>
    <row r="439" spans="1:16" x14ac:dyDescent="0.35">
      <c r="A439" t="s">
        <v>624</v>
      </c>
      <c r="B439" t="s">
        <v>142</v>
      </c>
      <c r="C439" t="s">
        <v>93</v>
      </c>
      <c r="D439" s="1">
        <v>25</v>
      </c>
      <c r="E439" s="1">
        <v>106</v>
      </c>
      <c r="F439" s="1">
        <v>170</v>
      </c>
      <c r="G439" s="1">
        <v>276</v>
      </c>
      <c r="H439" s="1">
        <v>301</v>
      </c>
      <c r="I439" t="s">
        <v>260</v>
      </c>
      <c r="J439">
        <v>2016</v>
      </c>
      <c r="L439">
        <v>25</v>
      </c>
      <c r="M439">
        <v>106</v>
      </c>
      <c r="N439">
        <v>170</v>
      </c>
      <c r="O439">
        <v>276</v>
      </c>
      <c r="P439">
        <v>301</v>
      </c>
    </row>
    <row r="440" spans="1:16" x14ac:dyDescent="0.35">
      <c r="A440" t="s">
        <v>625</v>
      </c>
      <c r="B440" t="s">
        <v>142</v>
      </c>
      <c r="C440" t="s">
        <v>94</v>
      </c>
      <c r="D440" s="1">
        <v>26</v>
      </c>
      <c r="E440" s="1">
        <v>121</v>
      </c>
      <c r="F440" s="1">
        <v>162</v>
      </c>
      <c r="G440" s="1">
        <v>283</v>
      </c>
      <c r="H440" s="1">
        <v>309</v>
      </c>
      <c r="I440" t="s">
        <v>262</v>
      </c>
      <c r="J440">
        <v>2017</v>
      </c>
      <c r="L440">
        <v>26</v>
      </c>
      <c r="M440">
        <v>121</v>
      </c>
      <c r="N440">
        <v>162</v>
      </c>
      <c r="O440">
        <v>283</v>
      </c>
      <c r="P440">
        <v>309</v>
      </c>
    </row>
    <row r="441" spans="1:16" x14ac:dyDescent="0.35">
      <c r="A441" t="s">
        <v>626</v>
      </c>
      <c r="B441" t="s">
        <v>142</v>
      </c>
      <c r="C441" t="s">
        <v>113</v>
      </c>
      <c r="D441" s="1">
        <v>28</v>
      </c>
      <c r="E441" s="1">
        <v>125</v>
      </c>
      <c r="F441" s="1">
        <v>158</v>
      </c>
      <c r="G441" s="1">
        <v>283</v>
      </c>
      <c r="H441" s="1">
        <v>311</v>
      </c>
      <c r="I441" t="s">
        <v>264</v>
      </c>
      <c r="J441">
        <v>2018</v>
      </c>
      <c r="L441">
        <v>28</v>
      </c>
      <c r="M441">
        <v>125</v>
      </c>
      <c r="N441">
        <v>158</v>
      </c>
      <c r="O441">
        <v>283</v>
      </c>
      <c r="P441">
        <v>311</v>
      </c>
    </row>
    <row r="442" spans="1:16" x14ac:dyDescent="0.35">
      <c r="A442" t="s">
        <v>627</v>
      </c>
      <c r="B442" t="s">
        <v>142</v>
      </c>
      <c r="C442" t="s">
        <v>95</v>
      </c>
      <c r="D442" s="1">
        <v>28</v>
      </c>
      <c r="E442" s="1">
        <v>124</v>
      </c>
      <c r="F442" s="1">
        <v>164</v>
      </c>
      <c r="G442" s="1">
        <v>288</v>
      </c>
      <c r="H442" s="1">
        <v>316</v>
      </c>
      <c r="I442" t="s">
        <v>184</v>
      </c>
      <c r="J442">
        <v>2019</v>
      </c>
      <c r="L442">
        <v>28</v>
      </c>
      <c r="M442">
        <v>124</v>
      </c>
      <c r="N442">
        <v>164</v>
      </c>
      <c r="O442">
        <v>288</v>
      </c>
      <c r="P442">
        <v>316</v>
      </c>
    </row>
    <row r="443" spans="1:16" x14ac:dyDescent="0.35">
      <c r="A443" t="s">
        <v>628</v>
      </c>
      <c r="B443" t="s">
        <v>142</v>
      </c>
      <c r="C443" t="s">
        <v>96</v>
      </c>
      <c r="D443" s="1">
        <v>28</v>
      </c>
      <c r="E443" s="1">
        <v>118</v>
      </c>
      <c r="F443" s="1">
        <v>166</v>
      </c>
      <c r="G443" s="1">
        <v>284</v>
      </c>
      <c r="H443" s="1">
        <v>312</v>
      </c>
      <c r="I443" t="s">
        <v>267</v>
      </c>
      <c r="J443">
        <v>2020</v>
      </c>
      <c r="L443">
        <v>28</v>
      </c>
      <c r="M443">
        <v>118</v>
      </c>
      <c r="N443">
        <v>166</v>
      </c>
      <c r="O443">
        <v>284</v>
      </c>
      <c r="P443">
        <v>312</v>
      </c>
    </row>
    <row r="444" spans="1:16" x14ac:dyDescent="0.35">
      <c r="A444" t="s">
        <v>629</v>
      </c>
      <c r="B444" t="s">
        <v>142</v>
      </c>
      <c r="C444" t="s">
        <v>114</v>
      </c>
      <c r="D444" s="1">
        <v>30</v>
      </c>
      <c r="E444" s="1">
        <v>123</v>
      </c>
      <c r="F444" s="1">
        <v>153</v>
      </c>
      <c r="G444" s="1">
        <v>276</v>
      </c>
      <c r="H444" s="1">
        <v>306</v>
      </c>
      <c r="I444" t="s">
        <v>269</v>
      </c>
      <c r="J444">
        <v>2021</v>
      </c>
      <c r="L444">
        <v>30</v>
      </c>
      <c r="M444">
        <v>123</v>
      </c>
      <c r="N444">
        <v>153</v>
      </c>
      <c r="O444">
        <v>276</v>
      </c>
      <c r="P444">
        <v>306</v>
      </c>
    </row>
    <row r="445" spans="1:16" x14ac:dyDescent="0.35">
      <c r="A445" t="s">
        <v>681</v>
      </c>
      <c r="B445" t="s">
        <v>142</v>
      </c>
      <c r="C445" t="s">
        <v>634</v>
      </c>
      <c r="D445" s="1">
        <v>29</v>
      </c>
      <c r="E445" s="1">
        <v>131</v>
      </c>
      <c r="F445" s="1">
        <v>153</v>
      </c>
      <c r="G445" s="1">
        <v>284</v>
      </c>
      <c r="H445" s="1">
        <v>313</v>
      </c>
      <c r="I445" t="s">
        <v>635</v>
      </c>
      <c r="J445">
        <v>2022</v>
      </c>
      <c r="L445">
        <v>29</v>
      </c>
      <c r="M445">
        <v>131</v>
      </c>
      <c r="N445">
        <v>153</v>
      </c>
      <c r="O445">
        <v>284</v>
      </c>
      <c r="P445">
        <v>313</v>
      </c>
    </row>
    <row r="446" spans="1:16" x14ac:dyDescent="0.35">
      <c r="A446" t="s">
        <v>682</v>
      </c>
      <c r="B446" t="s">
        <v>142</v>
      </c>
      <c r="C446" t="s">
        <v>637</v>
      </c>
      <c r="D446" s="1">
        <v>29</v>
      </c>
      <c r="E446" s="1">
        <v>134</v>
      </c>
      <c r="F446" s="1">
        <v>148</v>
      </c>
      <c r="G446" s="1">
        <v>282</v>
      </c>
      <c r="H446" s="1">
        <v>311</v>
      </c>
      <c r="I446" t="s">
        <v>638</v>
      </c>
      <c r="J446">
        <v>2023</v>
      </c>
      <c r="L446">
        <v>29</v>
      </c>
      <c r="M446">
        <v>134</v>
      </c>
      <c r="N446">
        <v>148</v>
      </c>
      <c r="O446">
        <v>282</v>
      </c>
      <c r="P446">
        <v>311</v>
      </c>
    </row>
    <row r="447" spans="1:16" x14ac:dyDescent="0.35">
      <c r="A447" t="s">
        <v>683</v>
      </c>
      <c r="B447" t="s">
        <v>142</v>
      </c>
      <c r="C447" t="s">
        <v>640</v>
      </c>
      <c r="D447" s="1">
        <v>30</v>
      </c>
      <c r="E447" s="1">
        <v>139</v>
      </c>
      <c r="F447" s="1">
        <v>160</v>
      </c>
      <c r="G447" s="1">
        <v>299</v>
      </c>
      <c r="H447" s="1">
        <v>329</v>
      </c>
      <c r="I447" t="s">
        <v>641</v>
      </c>
      <c r="J447">
        <v>2024</v>
      </c>
      <c r="L447">
        <v>30</v>
      </c>
      <c r="M447">
        <v>139</v>
      </c>
      <c r="N447">
        <v>160</v>
      </c>
      <c r="O447">
        <v>299</v>
      </c>
      <c r="P447">
        <v>329</v>
      </c>
    </row>
    <row r="448" spans="1:16" x14ac:dyDescent="0.35">
      <c r="A448" t="s">
        <v>684</v>
      </c>
      <c r="B448" t="s">
        <v>142</v>
      </c>
      <c r="C448" t="s">
        <v>643</v>
      </c>
      <c r="D448" s="1">
        <v>29</v>
      </c>
      <c r="E448" s="1">
        <v>119</v>
      </c>
      <c r="F448" s="1">
        <v>158</v>
      </c>
      <c r="G448" s="1">
        <v>277</v>
      </c>
      <c r="H448" s="1">
        <v>306</v>
      </c>
      <c r="I448" t="s">
        <v>644</v>
      </c>
      <c r="J448">
        <v>2025</v>
      </c>
      <c r="L448">
        <v>29</v>
      </c>
      <c r="M448">
        <v>119</v>
      </c>
      <c r="N448">
        <v>158</v>
      </c>
      <c r="O448">
        <v>277</v>
      </c>
      <c r="P448">
        <v>306</v>
      </c>
    </row>
  </sheetData>
  <sheetProtection algorithmName="SHA-256" hashValue="ZTie9lk/DHUUF1bU1P7/BmGKvXuU2zjq9maVahTcWXw=" saltValue="R9dHspNsnqpUniAkGZzsT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2:AF89"/>
  <sheetViews>
    <sheetView zoomScaleNormal="100" workbookViewId="0">
      <selection activeCell="B1" sqref="B1"/>
    </sheetView>
  </sheetViews>
  <sheetFormatPr defaultColWidth="9.08984375" defaultRowHeight="14.5" x14ac:dyDescent="0.35"/>
  <cols>
    <col min="1" max="1" width="0.36328125" style="9" customWidth="1"/>
    <col min="2" max="2" width="10.6328125" style="9" customWidth="1"/>
    <col min="3" max="3" width="12.6328125" style="9" customWidth="1"/>
    <col min="4" max="8" width="15.6328125" style="9" customWidth="1"/>
    <col min="9" max="9" width="4.6328125" style="9" customWidth="1"/>
    <col min="10" max="18" width="9.08984375" style="9"/>
    <col min="19" max="19" width="4.6328125" style="9" customWidth="1"/>
    <col min="20" max="20" width="21.90625" style="9" customWidth="1"/>
    <col min="21" max="26" width="9.08984375" style="9"/>
    <col min="27" max="27" width="17.1796875" style="9" customWidth="1"/>
    <col min="28" max="28" width="16.453125" style="9" customWidth="1"/>
    <col min="29" max="29" width="16.1796875" style="9" customWidth="1"/>
    <col min="30" max="30" width="18.6328125" style="9" customWidth="1"/>
    <col min="31" max="31" width="19.81640625" style="9" customWidth="1"/>
    <col min="32" max="32" width="10.36328125" style="9" customWidth="1"/>
    <col min="33" max="16384" width="9.08984375" style="9"/>
  </cols>
  <sheetData>
    <row r="2" spans="1:32" ht="18.5" x14ac:dyDescent="0.35">
      <c r="J2" s="33" t="s">
        <v>696</v>
      </c>
    </row>
    <row r="3" spans="1:32" x14ac:dyDescent="0.35">
      <c r="J3" s="10" t="s">
        <v>200</v>
      </c>
    </row>
    <row r="4" spans="1:32" ht="15" thickBot="1" x14ac:dyDescent="0.4">
      <c r="J4" s="10" t="s">
        <v>201</v>
      </c>
    </row>
    <row r="5" spans="1:32" ht="24" thickBot="1" x14ac:dyDescent="0.6">
      <c r="A5" s="9" t="s">
        <v>128</v>
      </c>
      <c r="B5" s="11" t="s">
        <v>140</v>
      </c>
      <c r="C5" s="12"/>
      <c r="D5" s="12"/>
      <c r="E5" s="34" t="s">
        <v>128</v>
      </c>
      <c r="F5" s="35"/>
      <c r="G5" s="36"/>
      <c r="J5" s="13" t="str">
        <f>VLOOKUP(E5,$AD$5:$AF$15,3,FALSE)</f>
        <v>Flights (number of)</v>
      </c>
      <c r="K5" s="14"/>
      <c r="L5" s="14"/>
      <c r="M5" s="14"/>
      <c r="N5" s="14"/>
      <c r="O5" s="14"/>
      <c r="P5" s="14"/>
      <c r="Q5" s="14"/>
      <c r="R5" s="14"/>
      <c r="AA5" s="15">
        <f>VLOOKUP(E5,$AD$5:$AE$15,2,FALSE)</f>
        <v>1</v>
      </c>
      <c r="AD5" s="15" t="s">
        <v>128</v>
      </c>
      <c r="AE5" s="15">
        <v>1</v>
      </c>
      <c r="AF5" s="15" t="s">
        <v>189</v>
      </c>
    </row>
    <row r="6" spans="1:32" x14ac:dyDescent="0.35">
      <c r="A6" s="9" t="s">
        <v>131</v>
      </c>
      <c r="U6" s="16" t="s">
        <v>145</v>
      </c>
      <c r="V6" s="15" t="s">
        <v>146</v>
      </c>
      <c r="W6" s="15"/>
      <c r="X6" s="15"/>
      <c r="Y6" s="15"/>
      <c r="AD6" s="15" t="s">
        <v>131</v>
      </c>
      <c r="AE6" s="15">
        <v>1</v>
      </c>
      <c r="AF6" s="15" t="s">
        <v>190</v>
      </c>
    </row>
    <row r="7" spans="1:32" x14ac:dyDescent="0.35">
      <c r="A7" s="9" t="s">
        <v>120</v>
      </c>
      <c r="U7" s="17"/>
      <c r="V7" s="17" t="s">
        <v>147</v>
      </c>
      <c r="W7" s="17" t="s">
        <v>686</v>
      </c>
      <c r="X7" s="17" t="s">
        <v>148</v>
      </c>
      <c r="Y7" s="17" t="s">
        <v>688</v>
      </c>
      <c r="AD7" s="15" t="s">
        <v>120</v>
      </c>
      <c r="AE7" s="15">
        <v>1</v>
      </c>
      <c r="AF7" s="15" t="s">
        <v>191</v>
      </c>
    </row>
    <row r="8" spans="1:32" x14ac:dyDescent="0.35">
      <c r="A8" s="9" t="s">
        <v>135</v>
      </c>
      <c r="B8" s="14" t="s">
        <v>144</v>
      </c>
      <c r="C8" s="18" t="s">
        <v>158</v>
      </c>
      <c r="D8" s="19" t="s">
        <v>159</v>
      </c>
      <c r="E8" s="18" t="s">
        <v>157</v>
      </c>
      <c r="F8" s="18" t="s">
        <v>129</v>
      </c>
      <c r="G8" s="18" t="s">
        <v>689</v>
      </c>
      <c r="H8" s="18" t="s">
        <v>141</v>
      </c>
      <c r="U8" s="17" t="str">
        <f>B48</f>
        <v>2024-25</v>
      </c>
      <c r="V8" s="17" t="str">
        <f>B48</f>
        <v>2024-25</v>
      </c>
      <c r="W8" s="17" t="str">
        <f>B48</f>
        <v>2024-25</v>
      </c>
      <c r="X8" s="17" t="str">
        <f>B48</f>
        <v>2024-25</v>
      </c>
      <c r="Y8" s="17" t="str">
        <f>B48</f>
        <v>2024-25</v>
      </c>
      <c r="AD8" s="15" t="s">
        <v>135</v>
      </c>
      <c r="AE8" s="15">
        <v>1</v>
      </c>
      <c r="AF8" s="15" t="s">
        <v>192</v>
      </c>
    </row>
    <row r="9" spans="1:32" x14ac:dyDescent="0.35">
      <c r="A9" s="9" t="s">
        <v>136</v>
      </c>
      <c r="B9" s="9" t="str">
        <f>Data!I9</f>
        <v>1985-86</v>
      </c>
      <c r="C9" s="20">
        <f>VLOOKUP(CONCATENATE($E$5,$B9),Data!$A$9:$H$500,4,FALSE)</f>
        <v>98222</v>
      </c>
      <c r="D9" s="20">
        <f>VLOOKUP(CONCATENATE($E$5,$B9),Data!$A$9:$H$500,5,FALSE)</f>
        <v>190261</v>
      </c>
      <c r="E9" s="20">
        <f>VLOOKUP(CONCATENATE($E$5,$B9),Data!$A$9:$H$500,6,FALSE)</f>
        <v>131768</v>
      </c>
      <c r="F9" s="20">
        <f>VLOOKUP(CONCATENATE($E$5,$B9),Data!$A$9:$H$500,7,FALSE)</f>
        <v>322029</v>
      </c>
      <c r="G9" s="20">
        <f>VLOOKUP(CONCATENATE($E$5,$B9),Data!$A$9:$H$500,8,FALSE)</f>
        <v>420277</v>
      </c>
      <c r="H9" s="21">
        <f>IF(VLOOKUP($E$5,$AD$5:$AE$15,2,FALSE)=0,"..",F9/G9)</f>
        <v>0.76623036711502179</v>
      </c>
      <c r="U9" s="17" t="s">
        <v>202</v>
      </c>
      <c r="V9" s="17" t="s">
        <v>149</v>
      </c>
      <c r="W9" s="17" t="s">
        <v>149</v>
      </c>
      <c r="X9" s="17" t="s">
        <v>149</v>
      </c>
      <c r="Y9" s="17" t="s">
        <v>149</v>
      </c>
      <c r="AA9" s="20"/>
      <c r="AD9" s="15" t="s">
        <v>136</v>
      </c>
      <c r="AE9" s="15">
        <v>1</v>
      </c>
      <c r="AF9" s="15" t="s">
        <v>193</v>
      </c>
    </row>
    <row r="10" spans="1:32" x14ac:dyDescent="0.35">
      <c r="A10" s="9" t="s">
        <v>132</v>
      </c>
      <c r="B10" s="9" t="str">
        <f>Data!I10</f>
        <v>1986-87</v>
      </c>
      <c r="C10" s="20">
        <f>VLOOKUP(CONCATENATE($E$5,$B10),Data!$A$9:$H$500,4,FALSE)</f>
        <v>104225</v>
      </c>
      <c r="D10" s="20">
        <f>VLOOKUP(CONCATENATE($E$5,$B10),Data!$A$9:$H$500,5,FALSE)</f>
        <v>187974</v>
      </c>
      <c r="E10" s="20">
        <f>VLOOKUP(CONCATENATE($E$5,$B10),Data!$A$9:$H$500,6,FALSE)</f>
        <v>128989</v>
      </c>
      <c r="F10" s="20">
        <f>VLOOKUP(CONCATENATE($E$5,$B10),Data!$A$9:$H$500,7,FALSE)</f>
        <v>316963</v>
      </c>
      <c r="G10" s="20">
        <f>VLOOKUP(CONCATENATE($E$5,$B10),Data!$A$9:$H$500,8,FALSE)</f>
        <v>421238</v>
      </c>
      <c r="H10" s="21">
        <f t="shared" ref="H10:H43" si="0">IF(VLOOKUP($E$5,$AD$5:$AE$15,2,FALSE)=0,"..",F10/G10)</f>
        <v>0.75245585630925982</v>
      </c>
      <c r="T10" s="14"/>
      <c r="U10" s="22" t="str">
        <f>B42</f>
        <v>2018-19</v>
      </c>
      <c r="V10" s="22" t="str">
        <f>$B38</f>
        <v>2014-15</v>
      </c>
      <c r="W10" s="22" t="str">
        <f>$B33</f>
        <v>2009-10</v>
      </c>
      <c r="X10" s="22" t="str">
        <f>$B28</f>
        <v>2004-05</v>
      </c>
      <c r="Y10" s="22" t="str">
        <f>$B9</f>
        <v>1985-86</v>
      </c>
      <c r="AA10" s="20">
        <f>C9+D9+E9-G9</f>
        <v>-26</v>
      </c>
      <c r="AD10" s="15" t="s">
        <v>132</v>
      </c>
      <c r="AE10" s="15">
        <v>1</v>
      </c>
      <c r="AF10" s="15" t="s">
        <v>194</v>
      </c>
    </row>
    <row r="11" spans="1:32" x14ac:dyDescent="0.35">
      <c r="A11" s="9" t="s">
        <v>137</v>
      </c>
      <c r="B11" s="9" t="str">
        <f>Data!I11</f>
        <v>1987-88</v>
      </c>
      <c r="C11" s="20">
        <f>VLOOKUP(CONCATENATE($E$5,$B11),Data!$A$9:$H$500,4,FALSE)</f>
        <v>115599</v>
      </c>
      <c r="D11" s="20">
        <f>VLOOKUP(CONCATENATE($E$5,$B11),Data!$A$9:$H$500,5,FALSE)</f>
        <v>192326</v>
      </c>
      <c r="E11" s="20">
        <f>VLOOKUP(CONCATENATE($E$5,$B11),Data!$A$9:$H$500,6,FALSE)</f>
        <v>122304</v>
      </c>
      <c r="F11" s="20">
        <f>VLOOKUP(CONCATENATE($E$5,$B11),Data!$A$9:$H$500,7,FALSE)</f>
        <v>314630</v>
      </c>
      <c r="G11" s="20">
        <f>VLOOKUP(CONCATENATE($E$5,$B11),Data!$A$9:$H$500,8,FALSE)</f>
        <v>430309</v>
      </c>
      <c r="H11" s="21">
        <f t="shared" si="0"/>
        <v>0.73117225063849467</v>
      </c>
      <c r="T11" s="9" t="s">
        <v>158</v>
      </c>
      <c r="U11" s="23">
        <f>IF(AA5=1,C76,"..")</f>
        <v>-5.6858561623033467E-2</v>
      </c>
      <c r="V11" s="23">
        <f>IF(AA5=1,C79,"..")</f>
        <v>-3.8282835235966539E-3</v>
      </c>
      <c r="W11" s="23">
        <f>IF(AA5=1,C80,"..")</f>
        <v>4.1510753677260759E-3</v>
      </c>
      <c r="X11" s="23">
        <f>IF(AA5=1,C81,"..")</f>
        <v>9.4079422439845573E-3</v>
      </c>
      <c r="Y11" s="23">
        <f>IF(AA5=1,C82,"..")</f>
        <v>2.4078519655774677E-2</v>
      </c>
      <c r="AA11" s="20">
        <f t="shared" ref="AA11:AA26" si="1">C10+D10+E10-G10</f>
        <v>-50</v>
      </c>
      <c r="AD11" s="15" t="s">
        <v>137</v>
      </c>
      <c r="AE11" s="15">
        <v>0</v>
      </c>
      <c r="AF11" s="15" t="s">
        <v>137</v>
      </c>
    </row>
    <row r="12" spans="1:32" x14ac:dyDescent="0.35">
      <c r="A12" s="9" t="s">
        <v>138</v>
      </c>
      <c r="B12" s="9" t="str">
        <f>Data!I12</f>
        <v>1988-89</v>
      </c>
      <c r="C12" s="20">
        <f>VLOOKUP(CONCATENATE($E$5,$B12),Data!$A$9:$H$500,4,FALSE)</f>
        <v>120845</v>
      </c>
      <c r="D12" s="20">
        <f>VLOOKUP(CONCATENATE($E$5,$B12),Data!$A$9:$H$500,5,FALSE)</f>
        <v>198940</v>
      </c>
      <c r="E12" s="20">
        <f>VLOOKUP(CONCATENATE($E$5,$B12),Data!$A$9:$H$500,6,FALSE)</f>
        <v>125143</v>
      </c>
      <c r="F12" s="20">
        <f>VLOOKUP(CONCATENATE($E$5,$B12),Data!$A$9:$H$500,7,FALSE)</f>
        <v>324083</v>
      </c>
      <c r="G12" s="20">
        <f>VLOOKUP(CONCATENATE($E$5,$B12),Data!$A$9:$H$500,8,FALSE)</f>
        <v>446457</v>
      </c>
      <c r="H12" s="21">
        <f t="shared" si="0"/>
        <v>0.72589969470744098</v>
      </c>
      <c r="T12" s="9" t="s">
        <v>159</v>
      </c>
      <c r="U12" s="23">
        <f>IF(AA5=1,D76,"..")</f>
        <v>-9.8148054274175833E-2</v>
      </c>
      <c r="V12" s="23">
        <f>IF(AA5=1,D79,"..")</f>
        <v>-1.5975994752184808E-2</v>
      </c>
      <c r="W12" s="23">
        <f>IF(AA5=1,D80,"..")</f>
        <v>-3.4088890873573696E-3</v>
      </c>
      <c r="X12" s="23">
        <f>IF(AA5=1,D81,"..")</f>
        <v>-2.1791773595472019E-3</v>
      </c>
      <c r="Y12" s="23">
        <f>IF(AA5=1,D82,"..")</f>
        <v>2.9580376524191987E-3</v>
      </c>
      <c r="AA12" s="20">
        <f t="shared" si="1"/>
        <v>-80</v>
      </c>
      <c r="AD12" s="15" t="s">
        <v>138</v>
      </c>
      <c r="AE12" s="15">
        <v>0</v>
      </c>
      <c r="AF12" s="15" t="s">
        <v>138</v>
      </c>
    </row>
    <row r="13" spans="1:32" x14ac:dyDescent="0.35">
      <c r="A13" s="9" t="s">
        <v>139</v>
      </c>
      <c r="B13" s="9" t="str">
        <f>Data!I13</f>
        <v>1989-90</v>
      </c>
      <c r="C13" s="20">
        <f>VLOOKUP(CONCATENATE($E$5,$B13),Data!$A$9:$H$500,4,FALSE)</f>
        <v>89752</v>
      </c>
      <c r="D13" s="20">
        <f>VLOOKUP(CONCATENATE($E$5,$B13),Data!$A$9:$H$500,5,FALSE)</f>
        <v>181338</v>
      </c>
      <c r="E13" s="20">
        <f>VLOOKUP(CONCATENATE($E$5,$B13),Data!$A$9:$H$500,6,FALSE)</f>
        <v>88788</v>
      </c>
      <c r="F13" s="20">
        <f>VLOOKUP(CONCATENATE($E$5,$B13),Data!$A$9:$H$500,7,FALSE)</f>
        <v>270126</v>
      </c>
      <c r="G13" s="20">
        <f>VLOOKUP(CONCATENATE($E$5,$B13),Data!$A$9:$H$500,8,FALSE)</f>
        <v>362217</v>
      </c>
      <c r="H13" s="21">
        <f t="shared" si="0"/>
        <v>0.74575737748366311</v>
      </c>
      <c r="T13" s="9" t="s">
        <v>157</v>
      </c>
      <c r="U13" s="23">
        <f>IF(AA5=1,E76,"..")</f>
        <v>6.1697012520357426E-3</v>
      </c>
      <c r="V13" s="23">
        <f>IF(AA5=1,E79,"..")</f>
        <v>2.9868154863819107E-3</v>
      </c>
      <c r="W13" s="23">
        <f>IF(AA5=1,E80,"..")</f>
        <v>6.2276655435027362E-3</v>
      </c>
      <c r="X13" s="23">
        <f>IF(AA5=1,E81,"..")</f>
        <v>6.1128607310092509E-3</v>
      </c>
      <c r="Y13" s="23">
        <f>IF(AA5=1,E82,"..")</f>
        <v>-3.0942363949327811E-3</v>
      </c>
      <c r="AA13" s="20">
        <f t="shared" si="1"/>
        <v>-1529</v>
      </c>
      <c r="AD13" s="15" t="s">
        <v>139</v>
      </c>
      <c r="AE13" s="15">
        <v>0</v>
      </c>
      <c r="AF13" s="15" t="s">
        <v>139</v>
      </c>
    </row>
    <row r="14" spans="1:32" x14ac:dyDescent="0.35">
      <c r="A14" s="9" t="s">
        <v>133</v>
      </c>
      <c r="B14" s="9" t="str">
        <f>Data!I14</f>
        <v>1990-91</v>
      </c>
      <c r="C14" s="20">
        <f>VLOOKUP(CONCATENATE($E$5,$B14),Data!$A$9:$H$500,4,FALSE)</f>
        <v>125320</v>
      </c>
      <c r="D14" s="20">
        <f>VLOOKUP(CONCATENATE($E$5,$B14),Data!$A$9:$H$500,5,FALSE)</f>
        <v>205326</v>
      </c>
      <c r="E14" s="20">
        <f>VLOOKUP(CONCATENATE($E$5,$B14),Data!$A$9:$H$500,6,FALSE)</f>
        <v>108106</v>
      </c>
      <c r="F14" s="20">
        <f>VLOOKUP(CONCATENATE($E$5,$B14),Data!$A$9:$H$500,7,FALSE)</f>
        <v>313432</v>
      </c>
      <c r="G14" s="20">
        <f>VLOOKUP(CONCATENATE($E$5,$B14),Data!$A$9:$H$500,8,FALSE)</f>
        <v>441294</v>
      </c>
      <c r="H14" s="21">
        <f t="shared" si="0"/>
        <v>0.71025665429396279</v>
      </c>
      <c r="T14" s="9" t="s">
        <v>129</v>
      </c>
      <c r="U14" s="23">
        <f>IF(AA5=1,F76,"..")</f>
        <v>-6.3831053787825096E-2</v>
      </c>
      <c r="V14" s="23">
        <f>IF(AA5=1,F79,"..")</f>
        <v>-9.7170117691880442E-3</v>
      </c>
      <c r="W14" s="23">
        <f>IF(AA5=1,F80,"..")</f>
        <v>-1.6873134554140634E-4</v>
      </c>
      <c r="X14" s="23">
        <f>IF(AA5=1,F81,"..")</f>
        <v>5.907672571054956E-4</v>
      </c>
      <c r="Y14" s="23">
        <f>IF(AA5=1,F82,"..")</f>
        <v>6.471204624298732E-4</v>
      </c>
      <c r="AA14" s="20">
        <f t="shared" si="1"/>
        <v>-2339</v>
      </c>
      <c r="AD14" s="15" t="s">
        <v>133</v>
      </c>
      <c r="AE14" s="15">
        <v>0</v>
      </c>
      <c r="AF14" s="15" t="s">
        <v>133</v>
      </c>
    </row>
    <row r="15" spans="1:32" x14ac:dyDescent="0.35">
      <c r="A15" s="9" t="s">
        <v>142</v>
      </c>
      <c r="B15" s="9" t="str">
        <f>Data!I15</f>
        <v>1991-92</v>
      </c>
      <c r="C15" s="20">
        <f>VLOOKUP(CONCATENATE($E$5,$B15),Data!$A$9:$H$500,4,FALSE)</f>
        <v>145056</v>
      </c>
      <c r="D15" s="20">
        <f>VLOOKUP(CONCATENATE($E$5,$B15),Data!$A$9:$H$500,5,FALSE)</f>
        <v>215337</v>
      </c>
      <c r="E15" s="20">
        <f>VLOOKUP(CONCATENATE($E$5,$B15),Data!$A$9:$H$500,6,FALSE)</f>
        <v>126903</v>
      </c>
      <c r="F15" s="20">
        <f>VLOOKUP(CONCATENATE($E$5,$B15),Data!$A$9:$H$500,7,FALSE)</f>
        <v>342240</v>
      </c>
      <c r="G15" s="20">
        <f>VLOOKUP(CONCATENATE($E$5,$B15),Data!$A$9:$H$500,8,FALSE)</f>
        <v>488996</v>
      </c>
      <c r="H15" s="21">
        <f t="shared" si="0"/>
        <v>0.69988302562802152</v>
      </c>
      <c r="T15" s="9" t="s">
        <v>689</v>
      </c>
      <c r="U15" s="23">
        <f>IF(AA5=1,G76,"..")</f>
        <v>-6.0850429174449799E-2</v>
      </c>
      <c r="V15" s="23">
        <f>IF(AA5=1,G79,"..")</f>
        <v>-7.2358799455065625E-3</v>
      </c>
      <c r="W15" s="23">
        <f>IF(AA5=1,G80,"..")</f>
        <v>1.6493819450631442E-3</v>
      </c>
      <c r="X15" s="23">
        <f>IF(AA5=1,G81,"..")</f>
        <v>4.1789110891259362E-3</v>
      </c>
      <c r="Y15" s="23">
        <f>IF(AA5=1,G82,"..")</f>
        <v>8.2349905900631626E-3</v>
      </c>
      <c r="AA15" s="20">
        <f t="shared" si="1"/>
        <v>-2542</v>
      </c>
      <c r="AD15" s="15" t="s">
        <v>142</v>
      </c>
      <c r="AE15" s="15">
        <v>0</v>
      </c>
      <c r="AF15" s="15" t="s">
        <v>142</v>
      </c>
    </row>
    <row r="16" spans="1:32" x14ac:dyDescent="0.35">
      <c r="B16" s="9" t="str">
        <f>Data!I16</f>
        <v>1992-93</v>
      </c>
      <c r="C16" s="20">
        <f>VLOOKUP(CONCATENATE($E$5,$B16),Data!$A$9:$H$500,4,FALSE)</f>
        <v>157387</v>
      </c>
      <c r="D16" s="20">
        <f>VLOOKUP(CONCATENATE($E$5,$B16),Data!$A$9:$H$500,5,FALSE)</f>
        <v>228112</v>
      </c>
      <c r="E16" s="20">
        <f>VLOOKUP(CONCATENATE($E$5,$B16),Data!$A$9:$H$500,6,FALSE)</f>
        <v>134682</v>
      </c>
      <c r="F16" s="20">
        <f>VLOOKUP(CONCATENATE($E$5,$B16),Data!$A$9:$H$500,7,FALSE)</f>
        <v>362794</v>
      </c>
      <c r="G16" s="20">
        <f>VLOOKUP(CONCATENATE($E$5,$B16),Data!$A$9:$H$500,8,FALSE)</f>
        <v>521936</v>
      </c>
      <c r="H16" s="21">
        <f t="shared" si="0"/>
        <v>0.69509288495141164</v>
      </c>
      <c r="AA16" s="20">
        <f t="shared" si="1"/>
        <v>-1700</v>
      </c>
    </row>
    <row r="17" spans="2:31" x14ac:dyDescent="0.35">
      <c r="B17" s="9" t="str">
        <f>Data!I17</f>
        <v>1993-94</v>
      </c>
      <c r="C17" s="20">
        <f>VLOOKUP(CONCATENATE($E$5,$B17),Data!$A$9:$H$500,4,FALSE)</f>
        <v>163742</v>
      </c>
      <c r="D17" s="20">
        <f>VLOOKUP(CONCATENATE($E$5,$B17),Data!$A$9:$H$500,5,FALSE)</f>
        <v>247855</v>
      </c>
      <c r="E17" s="20">
        <f>VLOOKUP(CONCATENATE($E$5,$B17),Data!$A$9:$H$500,6,FALSE)</f>
        <v>130252</v>
      </c>
      <c r="F17" s="20">
        <f>VLOOKUP(CONCATENATE($E$5,$B17),Data!$A$9:$H$500,7,FALSE)</f>
        <v>378107</v>
      </c>
      <c r="G17" s="20">
        <f>VLOOKUP(CONCATENATE($E$5,$B17),Data!$A$9:$H$500,8,FALSE)</f>
        <v>543006</v>
      </c>
      <c r="H17" s="21">
        <f t="shared" si="0"/>
        <v>0.69632195592682222</v>
      </c>
      <c r="T17" s="9" t="s">
        <v>687</v>
      </c>
      <c r="AA17" s="20">
        <f t="shared" si="1"/>
        <v>-1755</v>
      </c>
    </row>
    <row r="18" spans="2:31" x14ac:dyDescent="0.35">
      <c r="B18" s="9" t="str">
        <f>Data!I18</f>
        <v>1994-95</v>
      </c>
      <c r="C18" s="20">
        <f>VLOOKUP(CONCATENATE($E$5,$B18),Data!$A$9:$H$500,4,FALSE)</f>
        <v>178078</v>
      </c>
      <c r="D18" s="20">
        <f>VLOOKUP(CONCATENATE($E$5,$B18),Data!$A$9:$H$500,5,FALSE)</f>
        <v>254964</v>
      </c>
      <c r="E18" s="20">
        <f>VLOOKUP(CONCATENATE($E$5,$B18),Data!$A$9:$H$500,6,FALSE)</f>
        <v>138964</v>
      </c>
      <c r="F18" s="20">
        <f>VLOOKUP(CONCATENATE($E$5,$B18),Data!$A$9:$H$500,7,FALSE)</f>
        <v>393928</v>
      </c>
      <c r="G18" s="20">
        <f>VLOOKUP(CONCATENATE($E$5,$B18),Data!$A$9:$H$500,8,FALSE)</f>
        <v>572009</v>
      </c>
      <c r="H18" s="21">
        <f t="shared" si="0"/>
        <v>0.68867447889805933</v>
      </c>
      <c r="T18" s="9" t="s">
        <v>173</v>
      </c>
      <c r="AA18" s="20">
        <f t="shared" si="1"/>
        <v>-1157</v>
      </c>
    </row>
    <row r="19" spans="2:31" x14ac:dyDescent="0.35">
      <c r="B19" s="9" t="str">
        <f>Data!I19</f>
        <v>1995-96</v>
      </c>
      <c r="C19" s="20">
        <f>VLOOKUP(CONCATENATE($E$5,$B19),Data!$A$9:$H$500,4,FALSE)</f>
        <v>190038</v>
      </c>
      <c r="D19" s="20">
        <f>VLOOKUP(CONCATENATE($E$5,$B19),Data!$A$9:$H$500,5,FALSE)</f>
        <v>255826</v>
      </c>
      <c r="E19" s="20">
        <f>VLOOKUP(CONCATENATE($E$5,$B19),Data!$A$9:$H$500,6,FALSE)</f>
        <v>143584</v>
      </c>
      <c r="F19" s="20">
        <f>VLOOKUP(CONCATENATE($E$5,$B19),Data!$A$9:$H$500,7,FALSE)</f>
        <v>399410</v>
      </c>
      <c r="G19" s="20">
        <f>VLOOKUP(CONCATENATE($E$5,$B19),Data!$A$9:$H$500,8,FALSE)</f>
        <v>589448</v>
      </c>
      <c r="H19" s="21">
        <f t="shared" si="0"/>
        <v>0.67760005971688764</v>
      </c>
      <c r="AA19" s="20">
        <f t="shared" si="1"/>
        <v>-3</v>
      </c>
    </row>
    <row r="20" spans="2:31" x14ac:dyDescent="0.35">
      <c r="B20" s="9" t="str">
        <f>Data!I20</f>
        <v>1996-97</v>
      </c>
      <c r="C20" s="20">
        <f>VLOOKUP(CONCATENATE($E$5,$B20),Data!$A$9:$H$500,4,FALSE)</f>
        <v>195515</v>
      </c>
      <c r="D20" s="20">
        <f>VLOOKUP(CONCATENATE($E$5,$B20),Data!$A$9:$H$500,5,FALSE)</f>
        <v>252534</v>
      </c>
      <c r="E20" s="20">
        <f>VLOOKUP(CONCATENATE($E$5,$B20),Data!$A$9:$H$500,6,FALSE)</f>
        <v>144364</v>
      </c>
      <c r="F20" s="20">
        <f>VLOOKUP(CONCATENATE($E$5,$B20),Data!$A$9:$H$500,7,FALSE)</f>
        <v>396898</v>
      </c>
      <c r="G20" s="20">
        <f>VLOOKUP(CONCATENATE($E$5,$B20),Data!$A$9:$H$500,8,FALSE)</f>
        <v>592413</v>
      </c>
      <c r="H20" s="21">
        <f t="shared" si="0"/>
        <v>0.66996841730346901</v>
      </c>
      <c r="T20" s="9" t="s">
        <v>161</v>
      </c>
      <c r="U20" s="9" t="s">
        <v>176</v>
      </c>
      <c r="AA20" s="20">
        <f t="shared" si="1"/>
        <v>0</v>
      </c>
    </row>
    <row r="21" spans="2:31" x14ac:dyDescent="0.35">
      <c r="B21" s="9" t="str">
        <f>Data!I21</f>
        <v>1997-98</v>
      </c>
      <c r="C21" s="20">
        <f>VLOOKUP(CONCATENATE($E$5,$B21),Data!$A$9:$H$500,4,FALSE)</f>
        <v>191438</v>
      </c>
      <c r="D21" s="20">
        <f>VLOOKUP(CONCATENATE($E$5,$B21),Data!$A$9:$H$500,5,FALSE)</f>
        <v>253715</v>
      </c>
      <c r="E21" s="20">
        <f>VLOOKUP(CONCATENATE($E$5,$B21),Data!$A$9:$H$500,6,FALSE)</f>
        <v>144034</v>
      </c>
      <c r="F21" s="20">
        <f>VLOOKUP(CONCATENATE($E$5,$B21),Data!$A$9:$H$500,7,FALSE)</f>
        <v>397749</v>
      </c>
      <c r="G21" s="20">
        <f>VLOOKUP(CONCATENATE($E$5,$B21),Data!$A$9:$H$500,8,FALSE)</f>
        <v>589187</v>
      </c>
      <c r="H21" s="21">
        <f t="shared" si="0"/>
        <v>0.67508108631045827</v>
      </c>
      <c r="U21" s="9" t="s">
        <v>177</v>
      </c>
      <c r="AA21" s="20">
        <f t="shared" si="1"/>
        <v>0</v>
      </c>
    </row>
    <row r="22" spans="2:31" x14ac:dyDescent="0.35">
      <c r="B22" s="9" t="str">
        <f>Data!I22</f>
        <v>1998-99</v>
      </c>
      <c r="C22" s="20">
        <f>VLOOKUP(CONCATENATE($E$5,$B22),Data!$A$9:$H$500,4,FALSE)</f>
        <v>196104</v>
      </c>
      <c r="D22" s="20">
        <f>VLOOKUP(CONCATENATE($E$5,$B22),Data!$A$9:$H$500,5,FALSE)</f>
        <v>255877</v>
      </c>
      <c r="E22" s="20">
        <f>VLOOKUP(CONCATENATE($E$5,$B22),Data!$A$9:$H$500,6,FALSE)</f>
        <v>144269</v>
      </c>
      <c r="F22" s="20">
        <f>VLOOKUP(CONCATENATE($E$5,$B22),Data!$A$9:$H$500,7,FALSE)</f>
        <v>400146</v>
      </c>
      <c r="G22" s="20">
        <f>VLOOKUP(CONCATENATE($E$5,$B22),Data!$A$9:$H$500,8,FALSE)</f>
        <v>596250</v>
      </c>
      <c r="H22" s="21">
        <f t="shared" si="0"/>
        <v>0.67110440251572323</v>
      </c>
      <c r="T22" s="9" t="s">
        <v>162</v>
      </c>
      <c r="U22" s="9" t="s">
        <v>178</v>
      </c>
      <c r="AA22" s="20">
        <f t="shared" si="1"/>
        <v>0</v>
      </c>
      <c r="AB22" s="24"/>
      <c r="AC22" s="24"/>
      <c r="AD22" s="24"/>
      <c r="AE22" s="24"/>
    </row>
    <row r="23" spans="2:31" x14ac:dyDescent="0.35">
      <c r="B23" s="9" t="str">
        <f>Data!I23</f>
        <v>1999-00</v>
      </c>
      <c r="C23" s="20">
        <f>VLOOKUP(CONCATENATE($E$5,$B23),Data!$A$9:$H$500,4,FALSE)</f>
        <v>204677</v>
      </c>
      <c r="D23" s="20">
        <f>VLOOKUP(CONCATENATE($E$5,$B23),Data!$A$9:$H$500,5,FALSE)</f>
        <v>259771</v>
      </c>
      <c r="E23" s="20">
        <f>VLOOKUP(CONCATENATE($E$5,$B23),Data!$A$9:$H$500,6,FALSE)</f>
        <v>131073</v>
      </c>
      <c r="F23" s="20">
        <f>VLOOKUP(CONCATENATE($E$5,$B23),Data!$A$9:$H$500,7,FALSE)</f>
        <v>390844</v>
      </c>
      <c r="G23" s="20">
        <f>VLOOKUP(CONCATENATE($E$5,$B23),Data!$A$9:$H$500,8,FALSE)</f>
        <v>595521</v>
      </c>
      <c r="H23" s="21">
        <f t="shared" si="0"/>
        <v>0.65630599088865049</v>
      </c>
      <c r="U23" s="9" t="s">
        <v>179</v>
      </c>
      <c r="AA23" s="20">
        <f t="shared" si="1"/>
        <v>0</v>
      </c>
      <c r="AB23" s="24"/>
      <c r="AC23" s="24"/>
      <c r="AD23" s="24"/>
      <c r="AE23" s="24"/>
    </row>
    <row r="24" spans="2:31" x14ac:dyDescent="0.35">
      <c r="B24" s="9" t="str">
        <f>Data!I24</f>
        <v>2000-01</v>
      </c>
      <c r="C24" s="20">
        <f>VLOOKUP(CONCATENATE($E$5,$B24),Data!$A$9:$H$500,4,FALSE)</f>
        <v>239213</v>
      </c>
      <c r="D24" s="20">
        <f>VLOOKUP(CONCATENATE($E$5,$B24),Data!$A$9:$H$500,5,FALSE)</f>
        <v>262150</v>
      </c>
      <c r="E24" s="20">
        <f>VLOOKUP(CONCATENATE($E$5,$B24),Data!$A$9:$H$500,6,FALSE)</f>
        <v>124481</v>
      </c>
      <c r="F24" s="20">
        <f>VLOOKUP(CONCATENATE($E$5,$B24),Data!$A$9:$H$500,7,FALSE)</f>
        <v>386631</v>
      </c>
      <c r="G24" s="20">
        <f>VLOOKUP(CONCATENATE($E$5,$B24),Data!$A$9:$H$500,8,FALSE)</f>
        <v>625844</v>
      </c>
      <c r="H24" s="21">
        <f t="shared" si="0"/>
        <v>0.61777535615904278</v>
      </c>
      <c r="T24" s="9" t="s">
        <v>163</v>
      </c>
      <c r="U24" s="9" t="s">
        <v>180</v>
      </c>
      <c r="AA24" s="20">
        <f t="shared" si="1"/>
        <v>0</v>
      </c>
      <c r="AB24" s="24"/>
      <c r="AC24" s="24"/>
      <c r="AD24" s="24"/>
      <c r="AE24" s="24"/>
    </row>
    <row r="25" spans="2:31" x14ac:dyDescent="0.35">
      <c r="B25" s="9" t="str">
        <f>Data!I25</f>
        <v>2001-02</v>
      </c>
      <c r="C25" s="20">
        <f>VLOOKUP(CONCATENATE($E$5,$B25),Data!$A$9:$H$500,4,FALSE)</f>
        <v>189766</v>
      </c>
      <c r="D25" s="20">
        <f>VLOOKUP(CONCATENATE($E$5,$B25),Data!$A$9:$H$500,5,FALSE)</f>
        <v>198965</v>
      </c>
      <c r="E25" s="20">
        <f>VLOOKUP(CONCATENATE($E$5,$B25),Data!$A$9:$H$500,6,FALSE)</f>
        <v>104977</v>
      </c>
      <c r="F25" s="20">
        <f>VLOOKUP(CONCATENATE($E$5,$B25),Data!$A$9:$H$500,7,FALSE)</f>
        <v>303942</v>
      </c>
      <c r="G25" s="20">
        <f>VLOOKUP(CONCATENATE($E$5,$B25),Data!$A$9:$H$500,8,FALSE)</f>
        <v>493708</v>
      </c>
      <c r="H25" s="21">
        <f t="shared" si="0"/>
        <v>0.61563110178486069</v>
      </c>
      <c r="U25" s="9" t="s">
        <v>632</v>
      </c>
      <c r="AA25" s="20">
        <f t="shared" si="1"/>
        <v>0</v>
      </c>
      <c r="AB25" s="24"/>
      <c r="AC25" s="24"/>
      <c r="AD25" s="24"/>
      <c r="AE25" s="24"/>
    </row>
    <row r="26" spans="2:31" x14ac:dyDescent="0.35">
      <c r="B26" s="9" t="str">
        <f>Data!I26</f>
        <v>2002-03</v>
      </c>
      <c r="C26" s="20">
        <f>VLOOKUP(CONCATENATE($E$5,$B26),Data!$A$9:$H$500,4,FALSE)</f>
        <v>189494</v>
      </c>
      <c r="D26" s="20">
        <f>VLOOKUP(CONCATENATE($E$5,$B26),Data!$A$9:$H$500,5,FALSE)</f>
        <v>190674</v>
      </c>
      <c r="E26" s="20">
        <f>VLOOKUP(CONCATENATE($E$5,$B26),Data!$A$9:$H$500,6,FALSE)</f>
        <v>104676</v>
      </c>
      <c r="F26" s="20">
        <f>VLOOKUP(CONCATENATE($E$5,$B26),Data!$A$9:$H$500,7,FALSE)</f>
        <v>295350</v>
      </c>
      <c r="G26" s="20">
        <f>VLOOKUP(CONCATENATE($E$5,$B26),Data!$A$9:$H$500,8,FALSE)</f>
        <v>484844</v>
      </c>
      <c r="H26" s="21">
        <f t="shared" si="0"/>
        <v>0.60916500977634047</v>
      </c>
      <c r="AA26" s="20">
        <f t="shared" si="1"/>
        <v>0</v>
      </c>
      <c r="AB26" s="24"/>
      <c r="AC26" s="24"/>
      <c r="AD26" s="24"/>
      <c r="AE26" s="24"/>
    </row>
    <row r="27" spans="2:31" x14ac:dyDescent="0.35">
      <c r="B27" s="9" t="str">
        <f>Data!I27</f>
        <v>2003-04</v>
      </c>
      <c r="C27" s="20">
        <f>VLOOKUP(CONCATENATE($E$5,$B27),Data!$A$9:$H$500,4,FALSE)</f>
        <v>195016</v>
      </c>
      <c r="D27" s="20">
        <f>VLOOKUP(CONCATENATE($E$5,$B27),Data!$A$9:$H$500,5,FALSE)</f>
        <v>197299</v>
      </c>
      <c r="E27" s="20">
        <f>VLOOKUP(CONCATENATE($E$5,$B27),Data!$A$9:$H$500,6,FALSE)</f>
        <v>103393</v>
      </c>
      <c r="F27" s="20">
        <f>VLOOKUP(CONCATENATE($E$5,$B27),Data!$A$9:$H$500,7,FALSE)</f>
        <v>300692</v>
      </c>
      <c r="G27" s="20">
        <f>VLOOKUP(CONCATENATE($E$5,$B27),Data!$A$9:$H$500,8,FALSE)</f>
        <v>495708</v>
      </c>
      <c r="H27" s="21">
        <f t="shared" si="0"/>
        <v>0.60659097694610542</v>
      </c>
      <c r="AA27" s="20"/>
    </row>
    <row r="28" spans="2:31" x14ac:dyDescent="0.35">
      <c r="B28" s="9" t="str">
        <f>Data!I28</f>
        <v>2004-05</v>
      </c>
      <c r="C28" s="20">
        <f>VLOOKUP(CONCATENATE($E$5,$B28),Data!$A$9:$H$500,4,FALSE)</f>
        <v>206002</v>
      </c>
      <c r="D28" s="20">
        <f>VLOOKUP(CONCATENATE($E$5,$B28),Data!$A$9:$H$500,5,FALSE)</f>
        <v>223011</v>
      </c>
      <c r="E28" s="20">
        <f>VLOOKUP(CONCATENATE($E$5,$B28),Data!$A$9:$H$500,6,FALSE)</f>
        <v>103368</v>
      </c>
      <c r="F28" s="20">
        <f>VLOOKUP(CONCATENATE($E$5,$B28),Data!$A$9:$H$500,7,FALSE)</f>
        <v>326379</v>
      </c>
      <c r="G28" s="20">
        <f>VLOOKUP(CONCATENATE($E$5,$B28),Data!$A$9:$H$500,8,FALSE)</f>
        <v>532381</v>
      </c>
      <c r="H28" s="21">
        <f t="shared" si="0"/>
        <v>0.61305531189129592</v>
      </c>
      <c r="AA28" s="20"/>
      <c r="AB28" s="25"/>
      <c r="AC28" s="25"/>
      <c r="AD28" s="25"/>
      <c r="AE28" s="25"/>
    </row>
    <row r="29" spans="2:31" x14ac:dyDescent="0.35">
      <c r="B29" s="9" t="str">
        <f>Data!I29</f>
        <v>2005-06</v>
      </c>
      <c r="C29" s="20">
        <f>VLOOKUP(CONCATENATE($E$5,$B29),Data!$A$9:$H$500,4,FALSE)</f>
        <v>203551</v>
      </c>
      <c r="D29" s="20">
        <f>VLOOKUP(CONCATENATE($E$5,$B29),Data!$A$9:$H$500,5,FALSE)</f>
        <v>231565</v>
      </c>
      <c r="E29" s="20">
        <f>VLOOKUP(CONCATENATE($E$5,$B29),Data!$A$9:$H$500,6,FALSE)</f>
        <v>98288</v>
      </c>
      <c r="F29" s="20">
        <f>VLOOKUP(CONCATENATE($E$5,$B29),Data!$A$9:$H$500,7,FALSE)</f>
        <v>329853</v>
      </c>
      <c r="G29" s="20">
        <f>VLOOKUP(CONCATENATE($E$5,$B29),Data!$A$9:$H$500,8,FALSE)</f>
        <v>533404</v>
      </c>
      <c r="H29" s="21">
        <f t="shared" si="0"/>
        <v>0.61839243800196475</v>
      </c>
      <c r="T29" s="26" t="s">
        <v>175</v>
      </c>
      <c r="AA29" s="20"/>
      <c r="AB29" s="25"/>
      <c r="AC29" s="25"/>
      <c r="AD29" s="25"/>
      <c r="AE29" s="25"/>
    </row>
    <row r="30" spans="2:31" x14ac:dyDescent="0.35">
      <c r="B30" s="9" t="str">
        <f>Data!I30</f>
        <v>2006-07</v>
      </c>
      <c r="C30" s="20">
        <f>VLOOKUP(CONCATENATE($E$5,$B30),Data!$A$9:$H$500,4,FALSE)</f>
        <v>209471</v>
      </c>
      <c r="D30" s="20">
        <f>VLOOKUP(CONCATENATE($E$5,$B30),Data!$A$9:$H$500,5,FALSE)</f>
        <v>224744</v>
      </c>
      <c r="E30" s="20">
        <f>VLOOKUP(CONCATENATE($E$5,$B30),Data!$A$9:$H$500,6,FALSE)</f>
        <v>94638</v>
      </c>
      <c r="F30" s="20">
        <f>VLOOKUP(CONCATENATE($E$5,$B30),Data!$A$9:$H$500,7,FALSE)</f>
        <v>319382</v>
      </c>
      <c r="G30" s="20">
        <f>VLOOKUP(CONCATENATE($E$5,$B30),Data!$A$9:$H$500,8,FALSE)</f>
        <v>528853</v>
      </c>
      <c r="H30" s="21">
        <f t="shared" si="0"/>
        <v>0.60391450932489743</v>
      </c>
      <c r="T30" s="9" t="s">
        <v>174</v>
      </c>
      <c r="AA30" s="20"/>
      <c r="AB30" s="25"/>
      <c r="AC30" s="25"/>
      <c r="AD30" s="25"/>
      <c r="AE30" s="25"/>
    </row>
    <row r="31" spans="2:31" x14ac:dyDescent="0.35">
      <c r="B31" s="9" t="str">
        <f>Data!I31</f>
        <v>2007-08</v>
      </c>
      <c r="C31" s="20">
        <f>VLOOKUP(CONCATENATE($E$5,$B31),Data!$A$9:$H$500,4,FALSE)</f>
        <v>223823</v>
      </c>
      <c r="D31" s="20">
        <f>VLOOKUP(CONCATENATE($E$5,$B31),Data!$A$9:$H$500,5,FALSE)</f>
        <v>228879</v>
      </c>
      <c r="E31" s="20">
        <f>VLOOKUP(CONCATENATE($E$5,$B31),Data!$A$9:$H$500,6,FALSE)</f>
        <v>96807</v>
      </c>
      <c r="F31" s="20">
        <f>VLOOKUP(CONCATENATE($E$5,$B31),Data!$A$9:$H$500,7,FALSE)</f>
        <v>325686</v>
      </c>
      <c r="G31" s="20">
        <f>VLOOKUP(CONCATENATE($E$5,$B31),Data!$A$9:$H$500,8,FALSE)</f>
        <v>549509</v>
      </c>
      <c r="H31" s="21">
        <f t="shared" si="0"/>
        <v>0.59268547011968864</v>
      </c>
      <c r="AA31" s="20"/>
      <c r="AB31" s="25"/>
      <c r="AC31" s="25"/>
      <c r="AD31" s="25"/>
      <c r="AE31" s="25"/>
    </row>
    <row r="32" spans="2:31" x14ac:dyDescent="0.35">
      <c r="B32" s="9" t="str">
        <f>Data!I32</f>
        <v>2008-09</v>
      </c>
      <c r="C32" s="20">
        <f>VLOOKUP(CONCATENATE($E$5,$B32),Data!$A$9:$H$500,4,FALSE)</f>
        <v>231670</v>
      </c>
      <c r="D32" s="20">
        <f>VLOOKUP(CONCATENATE($E$5,$B32),Data!$A$9:$H$500,5,FALSE)</f>
        <v>223679</v>
      </c>
      <c r="E32" s="20">
        <f>VLOOKUP(CONCATENATE($E$5,$B32),Data!$A$9:$H$500,6,FALSE)</f>
        <v>96501</v>
      </c>
      <c r="F32" s="20">
        <f>VLOOKUP(CONCATENATE($E$5,$B32),Data!$A$9:$H$500,7,FALSE)</f>
        <v>320180</v>
      </c>
      <c r="G32" s="20">
        <f>VLOOKUP(CONCATENATE($E$5,$B32),Data!$A$9:$H$500,8,FALSE)</f>
        <v>551850</v>
      </c>
      <c r="H32" s="21">
        <f t="shared" si="0"/>
        <v>0.58019389326809823</v>
      </c>
      <c r="AA32" s="20"/>
      <c r="AB32" s="25"/>
      <c r="AC32" s="25"/>
      <c r="AD32" s="25"/>
      <c r="AE32" s="25"/>
    </row>
    <row r="33" spans="2:27" x14ac:dyDescent="0.35">
      <c r="B33" s="9" t="str">
        <f>Data!I33</f>
        <v>2009-10</v>
      </c>
      <c r="C33" s="20">
        <f>VLOOKUP(CONCATENATE($E$5,$B33),Data!$A$9:$H$500,4,FALSE)</f>
        <v>233464</v>
      </c>
      <c r="D33" s="20">
        <f>VLOOKUP(CONCATENATE($E$5,$B33),Data!$A$9:$H$500,5,FALSE)</f>
        <v>224710</v>
      </c>
      <c r="E33" s="20">
        <f>VLOOKUP(CONCATENATE($E$5,$B33),Data!$A$9:$H$500,6,FALSE)</f>
        <v>106384</v>
      </c>
      <c r="F33" s="20">
        <f>VLOOKUP(CONCATENATE($E$5,$B33),Data!$A$9:$H$500,7,FALSE)</f>
        <v>331094</v>
      </c>
      <c r="G33" s="20">
        <f>VLOOKUP(CONCATENATE($E$5,$B33),Data!$A$9:$H$500,8,FALSE)</f>
        <v>564558</v>
      </c>
      <c r="H33" s="21">
        <f t="shared" si="0"/>
        <v>0.58646587241700587</v>
      </c>
      <c r="AA33" s="20"/>
    </row>
    <row r="34" spans="2:27" x14ac:dyDescent="0.35">
      <c r="B34" s="9" t="str">
        <f>Data!I34</f>
        <v>2010-11</v>
      </c>
      <c r="C34" s="20">
        <f>VLOOKUP(CONCATENATE($E$5,$B34),Data!$A$9:$H$500,4,FALSE)</f>
        <v>243445</v>
      </c>
      <c r="D34" s="20">
        <f>VLOOKUP(CONCATENATE($E$5,$B34),Data!$A$9:$H$500,5,FALSE)</f>
        <v>234632</v>
      </c>
      <c r="E34" s="20">
        <f>VLOOKUP(CONCATENATE($E$5,$B34),Data!$A$9:$H$500,6,FALSE)</f>
        <v>115046</v>
      </c>
      <c r="F34" s="20">
        <f>VLOOKUP(CONCATENATE($E$5,$B34),Data!$A$9:$H$500,7,FALSE)</f>
        <v>349678</v>
      </c>
      <c r="G34" s="20">
        <f>VLOOKUP(CONCATENATE($E$5,$B34),Data!$A$9:$H$500,8,FALSE)</f>
        <v>593123</v>
      </c>
      <c r="H34" s="21">
        <f t="shared" si="0"/>
        <v>0.58955393737892481</v>
      </c>
      <c r="AA34" s="20"/>
    </row>
    <row r="35" spans="2:27" x14ac:dyDescent="0.35">
      <c r="B35" s="9" t="str">
        <f>Data!I35</f>
        <v>2011-12</v>
      </c>
      <c r="C35" s="20">
        <f>VLOOKUP(CONCATENATE($E$5,$B35),Data!$A$9:$H$500,4,FALSE)</f>
        <v>239315</v>
      </c>
      <c r="D35" s="20">
        <f>VLOOKUP(CONCATENATE($E$5,$B35),Data!$A$9:$H$500,5,FALSE)</f>
        <v>240446</v>
      </c>
      <c r="E35" s="20">
        <f>VLOOKUP(CONCATENATE($E$5,$B35),Data!$A$9:$H$500,6,FALSE)</f>
        <v>121318</v>
      </c>
      <c r="F35" s="20">
        <f>VLOOKUP(CONCATENATE($E$5,$B35),Data!$A$9:$H$500,7,FALSE)</f>
        <v>361764</v>
      </c>
      <c r="G35" s="20">
        <f>VLOOKUP(CONCATENATE($E$5,$B35),Data!$A$9:$H$500,8,FALSE)</f>
        <v>601079</v>
      </c>
      <c r="H35" s="21">
        <f t="shared" si="0"/>
        <v>0.60185765930934199</v>
      </c>
      <c r="AA35" s="20"/>
    </row>
    <row r="36" spans="2:27" x14ac:dyDescent="0.35">
      <c r="B36" s="9" t="str">
        <f>Data!I36</f>
        <v>2012-13</v>
      </c>
      <c r="C36" s="20">
        <f>VLOOKUP(CONCATENATE($E$5,$B36),Data!$A$9:$H$500,4,FALSE)</f>
        <v>252347</v>
      </c>
      <c r="D36" s="20">
        <f>VLOOKUP(CONCATENATE($E$5,$B36),Data!$A$9:$H$500,5,FALSE)</f>
        <v>255369</v>
      </c>
      <c r="E36" s="20">
        <f>VLOOKUP(CONCATENATE($E$5,$B36),Data!$A$9:$H$500,6,FALSE)</f>
        <v>121978</v>
      </c>
      <c r="F36" s="20">
        <f>VLOOKUP(CONCATENATE($E$5,$B36),Data!$A$9:$H$500,7,FALSE)</f>
        <v>377347</v>
      </c>
      <c r="G36" s="20">
        <f>VLOOKUP(CONCATENATE($E$5,$B36),Data!$A$9:$H$500,8,FALSE)</f>
        <v>629694</v>
      </c>
      <c r="H36" s="21">
        <f t="shared" si="0"/>
        <v>0.59925455856336574</v>
      </c>
      <c r="AA36" s="20"/>
    </row>
    <row r="37" spans="2:27" x14ac:dyDescent="0.35">
      <c r="B37" s="9" t="str">
        <f>Data!I37</f>
        <v>2013-14</v>
      </c>
      <c r="C37" s="20">
        <f>VLOOKUP(CONCATENATE($E$5,$B37),Data!$A$9:$H$500,4,FALSE)</f>
        <v>254721</v>
      </c>
      <c r="D37" s="20">
        <f>VLOOKUP(CONCATENATE($E$5,$B37),Data!$A$9:$H$500,5,FALSE)</f>
        <v>257178</v>
      </c>
      <c r="E37" s="20">
        <f>VLOOKUP(CONCATENATE($E$5,$B37),Data!$A$9:$H$500,6,FALSE)</f>
        <v>117558</v>
      </c>
      <c r="F37" s="20">
        <f>VLOOKUP(CONCATENATE($E$5,$B37),Data!$A$9:$H$500,7,FALSE)</f>
        <v>374736</v>
      </c>
      <c r="G37" s="20">
        <f>VLOOKUP(CONCATENATE($E$5,$B37),Data!$A$9:$H$500,8,FALSE)</f>
        <v>629457</v>
      </c>
      <c r="H37" s="21">
        <f t="shared" si="0"/>
        <v>0.59533216724891458</v>
      </c>
      <c r="AA37" s="20"/>
    </row>
    <row r="38" spans="2:27" x14ac:dyDescent="0.35">
      <c r="B38" s="9" t="str">
        <f>Data!I38</f>
        <v>2014-15</v>
      </c>
      <c r="C38" s="20">
        <f>VLOOKUP(CONCATENATE($E$5,$B38),Data!$A$9:$H$500,4,FALSE)</f>
        <v>258145</v>
      </c>
      <c r="D38" s="20">
        <f>VLOOKUP(CONCATENATE($E$5,$B38),Data!$A$9:$H$500,5,FALSE)</f>
        <v>250796</v>
      </c>
      <c r="E38" s="20">
        <f>VLOOKUP(CONCATENATE($E$5,$B38),Data!$A$9:$H$500,6,FALSE)</f>
        <v>113336</v>
      </c>
      <c r="F38" s="20">
        <f>VLOOKUP(CONCATENATE($E$5,$B38),Data!$A$9:$H$500,7,FALSE)</f>
        <v>364132</v>
      </c>
      <c r="G38" s="20">
        <f>VLOOKUP(CONCATENATE($E$5,$B38),Data!$A$9:$H$500,8,FALSE)</f>
        <v>622277</v>
      </c>
      <c r="H38" s="21">
        <f t="shared" si="0"/>
        <v>0.58516062782330058</v>
      </c>
      <c r="AA38" s="20"/>
    </row>
    <row r="39" spans="2:27" x14ac:dyDescent="0.35">
      <c r="B39" s="9" t="str">
        <f>Data!I39</f>
        <v>2015-16</v>
      </c>
      <c r="C39" s="20">
        <f>VLOOKUP(CONCATENATE($E$5,$B39),Data!$A$9:$H$500,4,FALSE)</f>
        <v>263144</v>
      </c>
      <c r="D39" s="20">
        <f>VLOOKUP(CONCATENATE($E$5,$B39),Data!$A$9:$H$500,5,FALSE)</f>
        <v>249539</v>
      </c>
      <c r="E39" s="20">
        <f>VLOOKUP(CONCATENATE($E$5,$B39),Data!$A$9:$H$500,6,FALSE)</f>
        <v>115874</v>
      </c>
      <c r="F39" s="20">
        <f>VLOOKUP(CONCATENATE($E$5,$B39),Data!$A$9:$H$500,7,FALSE)</f>
        <v>365413</v>
      </c>
      <c r="G39" s="20">
        <f>VLOOKUP(CONCATENATE($E$5,$B39),Data!$A$9:$H$500,8,FALSE)</f>
        <v>628557</v>
      </c>
      <c r="H39" s="21">
        <f t="shared" si="0"/>
        <v>0.58135220831205447</v>
      </c>
      <c r="AA39" s="20"/>
    </row>
    <row r="40" spans="2:27" x14ac:dyDescent="0.35">
      <c r="B40" s="9" t="str">
        <f>Data!I40</f>
        <v>2016-17</v>
      </c>
      <c r="C40" s="20">
        <f>VLOOKUP(CONCATENATE($E$5,$B40),Data!$A$9:$H$500,4,FALSE)</f>
        <v>261449</v>
      </c>
      <c r="D40" s="20">
        <f>VLOOKUP(CONCATENATE($E$5,$B40),Data!$A$9:$H$500,5,FALSE)</f>
        <v>249829</v>
      </c>
      <c r="E40" s="20">
        <f>VLOOKUP(CONCATENATE($E$5,$B40),Data!$A$9:$H$500,6,FALSE)</f>
        <v>116421</v>
      </c>
      <c r="F40" s="20">
        <f>VLOOKUP(CONCATENATE($E$5,$B40),Data!$A$9:$H$500,7,FALSE)</f>
        <v>366250</v>
      </c>
      <c r="G40" s="20">
        <f>VLOOKUP(CONCATENATE($E$5,$B40),Data!$A$9:$H$500,8,FALSE)</f>
        <v>627699</v>
      </c>
      <c r="H40" s="21">
        <f t="shared" si="0"/>
        <v>0.58348029867818807</v>
      </c>
      <c r="AA40" s="20"/>
    </row>
    <row r="41" spans="2:27" x14ac:dyDescent="0.35">
      <c r="B41" s="9" t="str">
        <f>Data!I41</f>
        <v>2017-18</v>
      </c>
      <c r="C41" s="20">
        <f>VLOOKUP(CONCATENATE($E$5,$B41),Data!$A$9:$H$500,4,FALSE)</f>
        <v>263144</v>
      </c>
      <c r="D41" s="20">
        <f>VLOOKUP(CONCATENATE($E$5,$B41),Data!$A$9:$H$500,5,FALSE)</f>
        <v>241524</v>
      </c>
      <c r="E41" s="20">
        <f>VLOOKUP(CONCATENATE($E$5,$B41),Data!$A$9:$H$500,6,FALSE)</f>
        <v>115751</v>
      </c>
      <c r="F41" s="20">
        <f>VLOOKUP(CONCATENATE($E$5,$B41),Data!$A$9:$H$500,7,FALSE)</f>
        <v>357275</v>
      </c>
      <c r="G41" s="20">
        <f>VLOOKUP(CONCATENATE($E$5,$B41),Data!$A$9:$H$500,8,FALSE)</f>
        <v>620419</v>
      </c>
      <c r="H41" s="21">
        <f t="shared" si="0"/>
        <v>0.57586082953616835</v>
      </c>
      <c r="AA41" s="20"/>
    </row>
    <row r="42" spans="2:27" x14ac:dyDescent="0.35">
      <c r="B42" s="9" t="str">
        <f>Data!I42</f>
        <v>2018-19</v>
      </c>
      <c r="C42" s="20">
        <f>VLOOKUP(CONCATENATE($E$5,$B42),Data!$A$9:$H$500,4,FALSE)</f>
        <v>263408</v>
      </c>
      <c r="D42" s="20">
        <f>VLOOKUP(CONCATENATE($E$5,$B42),Data!$A$9:$H$500,5,FALSE)</f>
        <v>236724</v>
      </c>
      <c r="E42" s="20">
        <f>VLOOKUP(CONCATENATE($E$5,$B42),Data!$A$9:$H$500,6,FALSE)</f>
        <v>116051</v>
      </c>
      <c r="F42" s="20">
        <f>VLOOKUP(CONCATENATE($E$5,$B42),Data!$A$9:$H$500,7,FALSE)</f>
        <v>352775</v>
      </c>
      <c r="G42" s="20">
        <f>VLOOKUP(CONCATENATE($E$5,$B42),Data!$A$9:$H$500,8,FALSE)</f>
        <v>616183</v>
      </c>
      <c r="H42" s="21">
        <f t="shared" si="0"/>
        <v>0.5725166062679431</v>
      </c>
      <c r="AA42" s="20"/>
    </row>
    <row r="43" spans="2:27" x14ac:dyDescent="0.35">
      <c r="B43" s="9" t="str">
        <f>Data!I43</f>
        <v>2019-20</v>
      </c>
      <c r="C43" s="20">
        <f>VLOOKUP(CONCATENATE($E$5,$B43),Data!$A$9:$H$500,4,FALSE)</f>
        <v>196759</v>
      </c>
      <c r="D43" s="20">
        <f>VLOOKUP(CONCATENATE($E$5,$B43),Data!$A$9:$H$500,5,FALSE)</f>
        <v>181226</v>
      </c>
      <c r="E43" s="20">
        <f>VLOOKUP(CONCATENATE($E$5,$B43),Data!$A$9:$H$500,6,FALSE)</f>
        <v>92771</v>
      </c>
      <c r="F43" s="20">
        <f>VLOOKUP(CONCATENATE($E$5,$B43),Data!$A$9:$H$500,7,FALSE)</f>
        <v>273997</v>
      </c>
      <c r="G43" s="20">
        <f>VLOOKUP(CONCATENATE($E$5,$B43),Data!$A$9:$H$500,8,FALSE)</f>
        <v>470756</v>
      </c>
      <c r="H43" s="21">
        <f t="shared" si="0"/>
        <v>0.58203612911996871</v>
      </c>
      <c r="AA43" s="20"/>
    </row>
    <row r="44" spans="2:27" x14ac:dyDescent="0.35">
      <c r="B44" s="9" t="str">
        <f>Data!I44</f>
        <v>2020-21</v>
      </c>
      <c r="C44" s="20">
        <f>VLOOKUP(CONCATENATE($E$5,$B44),Data!$A$9:$H$500,4,FALSE)</f>
        <v>87820</v>
      </c>
      <c r="D44" s="20">
        <f>VLOOKUP(CONCATENATE($E$5,$B44),Data!$A$9:$H$500,5,FALSE)</f>
        <v>123385</v>
      </c>
      <c r="E44" s="20">
        <f>VLOOKUP(CONCATENATE($E$5,$B44),Data!$A$9:$H$500,6,FALSE)</f>
        <v>89359</v>
      </c>
      <c r="F44" s="20">
        <f>VLOOKUP(CONCATENATE($E$5,$B44),Data!$A$9:$H$500,7,FALSE)</f>
        <v>212744</v>
      </c>
      <c r="G44" s="20">
        <f>VLOOKUP(CONCATENATE($E$5,$B44),Data!$A$9:$H$500,8,FALSE)</f>
        <v>300564</v>
      </c>
      <c r="H44" s="21">
        <f>IF(VLOOKUP($E$5,$AD$5:$AE$15,2,FALSE)=0,"..",F44/G44)</f>
        <v>0.70781597263810703</v>
      </c>
      <c r="AA44" s="20"/>
    </row>
    <row r="45" spans="2:27" x14ac:dyDescent="0.35">
      <c r="B45" s="9" t="str">
        <f>Data!I45</f>
        <v>2021-22</v>
      </c>
      <c r="C45" s="20">
        <f>VLOOKUP(CONCATENATE($E$5,$B45),Data!$A$9:$H$500,4,FALSE)</f>
        <v>129161</v>
      </c>
      <c r="D45" s="20">
        <f>VLOOKUP(CONCATENATE($E$5,$B45),Data!$A$9:$H$500,5,FALSE)</f>
        <v>162086</v>
      </c>
      <c r="E45" s="20">
        <f>VLOOKUP(CONCATENATE($E$5,$B45),Data!$A$9:$H$500,6,FALSE)</f>
        <v>101041</v>
      </c>
      <c r="F45" s="20">
        <f>VLOOKUP(CONCATENATE($E$5,$B45),Data!$A$9:$H$500,7,FALSE)</f>
        <v>263127</v>
      </c>
      <c r="G45" s="20">
        <f>VLOOKUP(CONCATENATE($E$5,$B45),Data!$A$9:$H$500,8,FALSE)</f>
        <v>392288</v>
      </c>
      <c r="H45" s="21">
        <f t="shared" ref="H45:H47" si="2">IF(VLOOKUP($E$5,$AD$5:$AE$15,2,FALSE)=0,"..",F45/G45)</f>
        <v>0.67074955135002856</v>
      </c>
      <c r="AA45" s="20"/>
    </row>
    <row r="46" spans="2:27" x14ac:dyDescent="0.35">
      <c r="B46" s="9" t="str">
        <f>Data!I46</f>
        <v>2022-23</v>
      </c>
      <c r="C46" s="20">
        <f>VLOOKUP(CONCATENATE($E$5,$B46),Data!$A$9:$H$500,4,FALSE)</f>
        <v>240844</v>
      </c>
      <c r="D46" s="20">
        <f>VLOOKUP(CONCATENATE($E$5,$B46),Data!$A$9:$H$500,5,FALSE)</f>
        <v>224261</v>
      </c>
      <c r="E46" s="20">
        <f>VLOOKUP(CONCATENATE($E$5,$B46),Data!$A$9:$H$500,6,FALSE)</f>
        <v>105244</v>
      </c>
      <c r="F46" s="20">
        <f>VLOOKUP(CONCATENATE($E$5,$B46),Data!$A$9:$H$500,7,FALSE)</f>
        <v>329505</v>
      </c>
      <c r="G46" s="20">
        <f>VLOOKUP(CONCATENATE($E$5,$B46),Data!$A$9:$H$500,8,FALSE)</f>
        <v>570349</v>
      </c>
      <c r="H46" s="21">
        <f t="shared" si="2"/>
        <v>0.5777252173669104</v>
      </c>
      <c r="AA46" s="20"/>
    </row>
    <row r="47" spans="2:27" x14ac:dyDescent="0.35">
      <c r="B47" s="9" t="str">
        <f>Data!I47</f>
        <v>2023-24</v>
      </c>
      <c r="C47" s="20">
        <f>VLOOKUP(CONCATENATE($E$5,$B47),Data!$A$9:$H$500,4,FALSE)</f>
        <v>257231</v>
      </c>
      <c r="D47" s="20">
        <f>VLOOKUP(CONCATENATE($E$5,$B47),Data!$A$9:$H$500,5,FALSE)</f>
        <v>223344</v>
      </c>
      <c r="E47" s="20">
        <f>VLOOKUP(CONCATENATE($E$5,$B47),Data!$A$9:$H$500,6,FALSE)</f>
        <v>112495</v>
      </c>
      <c r="F47" s="20">
        <f>VLOOKUP(CONCATENATE($E$5,$B47),Data!$A$9:$H$500,7,FALSE)</f>
        <v>335839</v>
      </c>
      <c r="G47" s="20">
        <f>VLOOKUP(CONCATENATE($E$5,$B47),Data!$A$9:$H$500,8,FALSE)</f>
        <v>593070</v>
      </c>
      <c r="H47" s="21">
        <f t="shared" si="2"/>
        <v>0.56627210953175844</v>
      </c>
      <c r="AA47" s="20"/>
    </row>
    <row r="48" spans="2:27" x14ac:dyDescent="0.35">
      <c r="B48" s="9" t="str">
        <f>Data!I48</f>
        <v>2024-25</v>
      </c>
      <c r="C48" s="20">
        <f>VLOOKUP(CONCATENATE($E$5,$B48),Data!$A$9:$H$500,4,FALSE)</f>
        <v>248431</v>
      </c>
      <c r="D48" s="20">
        <f>VLOOKUP(CONCATENATE($E$5,$B48),Data!$A$9:$H$500,5,FALSE)</f>
        <v>213490</v>
      </c>
      <c r="E48" s="20">
        <f>VLOOKUP(CONCATENATE($E$5,$B48),Data!$A$9:$H$500,6,FALSE)</f>
        <v>116767</v>
      </c>
      <c r="F48" s="20">
        <f>VLOOKUP(CONCATENATE($E$5,$B48),Data!$A$9:$H$500,7,FALSE)</f>
        <v>330257</v>
      </c>
      <c r="G48" s="20">
        <f>VLOOKUP(CONCATENATE($E$5,$B48),Data!$A$9:$H$500,8,FALSE)</f>
        <v>578688</v>
      </c>
      <c r="H48" s="21">
        <f>IF(VLOOKUP($E$5,$AD$5:$AE$15,2,FALSE)=0,"..",F48/G48)</f>
        <v>0.57069958250387087</v>
      </c>
      <c r="AA48" s="20"/>
    </row>
    <row r="49" spans="3:27" x14ac:dyDescent="0.35">
      <c r="C49" s="20"/>
      <c r="D49" s="20"/>
      <c r="E49" s="20"/>
      <c r="F49" s="20"/>
      <c r="G49" s="20"/>
      <c r="AA49" s="20"/>
    </row>
    <row r="50" spans="3:27" x14ac:dyDescent="0.35">
      <c r="C50" s="1"/>
      <c r="D50" s="1"/>
      <c r="E50" s="1"/>
      <c r="F50" s="1"/>
      <c r="G50" s="1"/>
      <c r="AA50" s="20"/>
    </row>
    <row r="51" spans="3:27" x14ac:dyDescent="0.35">
      <c r="AA51" s="20"/>
    </row>
    <row r="52" spans="3:27" x14ac:dyDescent="0.35">
      <c r="AA52" s="20"/>
    </row>
    <row r="53" spans="3:27" x14ac:dyDescent="0.35">
      <c r="AA53" s="20"/>
    </row>
    <row r="54" spans="3:27" x14ac:dyDescent="0.35">
      <c r="AA54" s="20"/>
    </row>
    <row r="68" spans="2:7" x14ac:dyDescent="0.35">
      <c r="C68" s="24"/>
      <c r="D68" s="24"/>
      <c r="E68" s="24"/>
      <c r="F68" s="24"/>
      <c r="G68" s="24"/>
    </row>
    <row r="69" spans="2:7" x14ac:dyDescent="0.35">
      <c r="C69" s="27"/>
      <c r="D69" s="27"/>
      <c r="E69" s="27"/>
      <c r="F69" s="27"/>
      <c r="G69" s="27"/>
    </row>
    <row r="70" spans="2:7" x14ac:dyDescent="0.35">
      <c r="C70" s="27"/>
      <c r="D70" s="27"/>
      <c r="E70" s="27"/>
      <c r="F70" s="27"/>
      <c r="G70" s="27"/>
    </row>
    <row r="71" spans="2:7" ht="5.4" customHeight="1" x14ac:dyDescent="0.35">
      <c r="C71" s="27"/>
      <c r="D71" s="27"/>
      <c r="E71" s="27"/>
      <c r="F71" s="27"/>
      <c r="G71" s="27"/>
    </row>
    <row r="72" spans="2:7" ht="14" customHeight="1" x14ac:dyDescent="0.35">
      <c r="C72" s="27"/>
      <c r="D72" s="27"/>
      <c r="E72" s="27"/>
      <c r="F72" s="27"/>
      <c r="G72" s="27"/>
    </row>
    <row r="73" spans="2:7" ht="14" customHeight="1" x14ac:dyDescent="0.35"/>
    <row r="74" spans="2:7" ht="14" customHeight="1" x14ac:dyDescent="0.35"/>
    <row r="75" spans="2:7" ht="14" customHeight="1" x14ac:dyDescent="0.35">
      <c r="B75" s="9" t="s">
        <v>685</v>
      </c>
    </row>
    <row r="76" spans="2:7" ht="14" customHeight="1" x14ac:dyDescent="0.35">
      <c r="B76" s="28" t="str">
        <f>B42</f>
        <v>2018-19</v>
      </c>
      <c r="C76" s="29">
        <f>IF($E$5="Load Factor (RPKs/ASKs)","..",(C48-C42)/C42)</f>
        <v>-5.6858561623033467E-2</v>
      </c>
      <c r="D76" s="29">
        <f t="shared" ref="D76:G76" si="3">IF($E$5="Load Factor (RPKs/ASKs)","..",(D48-D42)/D42)</f>
        <v>-9.8148054274175833E-2</v>
      </c>
      <c r="E76" s="29">
        <f t="shared" si="3"/>
        <v>6.1697012520357426E-3</v>
      </c>
      <c r="F76" s="29">
        <f t="shared" si="3"/>
        <v>-6.3831053787825096E-2</v>
      </c>
      <c r="G76" s="29">
        <f t="shared" si="3"/>
        <v>-6.0850429174449799E-2</v>
      </c>
    </row>
    <row r="77" spans="2:7" ht="14" customHeight="1" x14ac:dyDescent="0.35"/>
    <row r="78" spans="2:7" ht="14" customHeight="1" x14ac:dyDescent="0.35">
      <c r="B78" s="9" t="s">
        <v>134</v>
      </c>
    </row>
    <row r="79" spans="2:7" ht="14" customHeight="1" x14ac:dyDescent="0.35">
      <c r="B79" s="28" t="str">
        <f>B38</f>
        <v>2014-15</v>
      </c>
      <c r="C79" s="29">
        <f>IF($E$5="Load Factor (RPKs/ASKs)","..",((C48/C38)^(1/10))-1)</f>
        <v>-3.8282835235966539E-3</v>
      </c>
      <c r="D79" s="29">
        <f t="shared" ref="D79:G79" si="4">IF($E$5="Load Factor (RPKs/ASKs)","..",((D48/D38)^(1/10))-1)</f>
        <v>-1.5975994752184808E-2</v>
      </c>
      <c r="E79" s="29">
        <f t="shared" si="4"/>
        <v>2.9868154863819107E-3</v>
      </c>
      <c r="F79" s="29">
        <f t="shared" si="4"/>
        <v>-9.7170117691880442E-3</v>
      </c>
      <c r="G79" s="29">
        <f t="shared" si="4"/>
        <v>-7.2358799455065625E-3</v>
      </c>
    </row>
    <row r="80" spans="2:7" ht="14" customHeight="1" x14ac:dyDescent="0.35">
      <c r="B80" s="28" t="str">
        <f>B33</f>
        <v>2009-10</v>
      </c>
      <c r="C80" s="29">
        <f>IF($E$5="Load Factor (RPKs/ASKs)","..",((C48/C33)^(1/15))-1)</f>
        <v>4.1510753677260759E-3</v>
      </c>
      <c r="D80" s="29">
        <f>IF($E$5="Load Factor (RPKs/ASKs)","..",((D48/D33)^(1/15))-1)</f>
        <v>-3.4088890873573696E-3</v>
      </c>
      <c r="E80" s="29">
        <f>IF($E$5="Load Factor (RPKs/ASKs)","..",((E48/E33)^(1/15))-1)</f>
        <v>6.2276655435027362E-3</v>
      </c>
      <c r="F80" s="29">
        <f>IF($E$5="Load Factor (RPKs/ASKs)","..",((F48/F33)^(1/15))-1)</f>
        <v>-1.6873134554140634E-4</v>
      </c>
      <c r="G80" s="29">
        <f>IF($E$5="Load Factor (RPKs/ASKs)","..",((G48/G33)^(1/15))-1)</f>
        <v>1.6493819450631442E-3</v>
      </c>
    </row>
    <row r="81" spans="2:7" ht="14" customHeight="1" x14ac:dyDescent="0.35">
      <c r="B81" s="28" t="str">
        <f>B28</f>
        <v>2004-05</v>
      </c>
      <c r="C81" s="29">
        <f>IF($E$5="Load Factor (RPKs/ASKs)","..",((C48/C28)^(1/20))-1)</f>
        <v>9.4079422439845573E-3</v>
      </c>
      <c r="D81" s="29">
        <f t="shared" ref="D81:G81" si="5">IF($E$5="Load Factor (RPKs/ASKs)","..",((D48/D28)^(1/20))-1)</f>
        <v>-2.1791773595472019E-3</v>
      </c>
      <c r="E81" s="29">
        <f t="shared" si="5"/>
        <v>6.1128607310092509E-3</v>
      </c>
      <c r="F81" s="29">
        <f t="shared" si="5"/>
        <v>5.907672571054956E-4</v>
      </c>
      <c r="G81" s="29">
        <f t="shared" si="5"/>
        <v>4.1789110891259362E-3</v>
      </c>
    </row>
    <row r="82" spans="2:7" ht="14" customHeight="1" x14ac:dyDescent="0.35">
      <c r="B82" s="28" t="str">
        <f>B9</f>
        <v>1985-86</v>
      </c>
      <c r="C82" s="29">
        <f>IF($E$5="Load Factor (RPKs/ASKs)","..",((C48/C9)^(1/39))-1)</f>
        <v>2.4078519655774677E-2</v>
      </c>
      <c r="D82" s="29">
        <f t="shared" ref="D82:G82" si="6">IF($E$5="Load Factor (RPKs/ASKs)","..",((D48/D9)^(1/39))-1)</f>
        <v>2.9580376524191987E-3</v>
      </c>
      <c r="E82" s="29">
        <f t="shared" si="6"/>
        <v>-3.0942363949327811E-3</v>
      </c>
      <c r="F82" s="29">
        <f t="shared" si="6"/>
        <v>6.471204624298732E-4</v>
      </c>
      <c r="G82" s="29">
        <f t="shared" si="6"/>
        <v>8.2349905900631626E-3</v>
      </c>
    </row>
    <row r="83" spans="2:7" ht="14" customHeight="1" x14ac:dyDescent="0.35"/>
    <row r="84" spans="2:7" ht="14" customHeight="1" x14ac:dyDescent="0.35"/>
    <row r="85" spans="2:7" ht="14" customHeight="1" x14ac:dyDescent="0.35"/>
    <row r="86" spans="2:7" ht="14" customHeight="1" x14ac:dyDescent="0.35"/>
    <row r="89" spans="2:7" x14ac:dyDescent="0.35">
      <c r="B89"/>
      <c r="C89"/>
      <c r="D89"/>
      <c r="E89"/>
      <c r="F89"/>
      <c r="G89"/>
    </row>
  </sheetData>
  <mergeCells count="1">
    <mergeCell ref="E5:G5"/>
  </mergeCells>
  <dataValidations count="1">
    <dataValidation type="list" allowBlank="1" showInputMessage="1" showErrorMessage="1" sqref="E5" xr:uid="{00000000-0002-0000-0100-000000000000}">
      <formula1>$A$5:$A$16</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2:O93"/>
  <sheetViews>
    <sheetView tabSelected="1" workbookViewId="0">
      <selection activeCell="B4" sqref="B4"/>
    </sheetView>
  </sheetViews>
  <sheetFormatPr defaultRowHeight="14.5" x14ac:dyDescent="0.35"/>
  <cols>
    <col min="1" max="1" width="3.6328125" customWidth="1"/>
    <col min="2" max="5" width="25.6328125" customWidth="1"/>
  </cols>
  <sheetData>
    <row r="2" spans="2:5" x14ac:dyDescent="0.35">
      <c r="B2" s="2" t="s">
        <v>160</v>
      </c>
    </row>
    <row r="3" spans="2:5" x14ac:dyDescent="0.35">
      <c r="B3" t="s">
        <v>695</v>
      </c>
    </row>
    <row r="4" spans="2:5" x14ac:dyDescent="0.35">
      <c r="B4" t="s">
        <v>697</v>
      </c>
    </row>
    <row r="6" spans="2:5" x14ac:dyDescent="0.35">
      <c r="B6" s="2" t="s">
        <v>161</v>
      </c>
      <c r="C6" t="s">
        <v>169</v>
      </c>
    </row>
    <row r="8" spans="2:5" x14ac:dyDescent="0.35">
      <c r="B8" t="s">
        <v>690</v>
      </c>
    </row>
    <row r="9" spans="2:5" x14ac:dyDescent="0.35">
      <c r="B9" s="3" t="s">
        <v>9</v>
      </c>
      <c r="C9" s="3" t="s">
        <v>60</v>
      </c>
      <c r="D9" s="3" t="s">
        <v>58</v>
      </c>
      <c r="E9" s="3" t="s">
        <v>59</v>
      </c>
    </row>
    <row r="10" spans="2:5" x14ac:dyDescent="0.35">
      <c r="B10" s="3" t="s">
        <v>20</v>
      </c>
      <c r="C10" s="3" t="s">
        <v>53</v>
      </c>
      <c r="D10" s="3" t="s">
        <v>37</v>
      </c>
      <c r="E10" s="3" t="s">
        <v>73</v>
      </c>
    </row>
    <row r="11" spans="2:5" x14ac:dyDescent="0.35">
      <c r="B11" s="3" t="s">
        <v>47</v>
      </c>
      <c r="C11" s="3" t="s">
        <v>54</v>
      </c>
      <c r="D11" s="3" t="s">
        <v>69</v>
      </c>
      <c r="E11" t="s">
        <v>77</v>
      </c>
    </row>
    <row r="12" spans="2:5" x14ac:dyDescent="0.35">
      <c r="B12" s="3" t="s">
        <v>44</v>
      </c>
      <c r="C12" s="3" t="s">
        <v>67</v>
      </c>
      <c r="D12" s="3" t="s">
        <v>71</v>
      </c>
      <c r="E12" t="s">
        <v>79</v>
      </c>
    </row>
    <row r="13" spans="2:5" x14ac:dyDescent="0.35">
      <c r="B13" s="3" t="s">
        <v>45</v>
      </c>
      <c r="C13" s="3" t="s">
        <v>55</v>
      </c>
      <c r="D13" s="30" t="s">
        <v>691</v>
      </c>
      <c r="E13" t="s">
        <v>81</v>
      </c>
    </row>
    <row r="14" spans="2:5" x14ac:dyDescent="0.35">
      <c r="B14" s="3" t="s">
        <v>50</v>
      </c>
      <c r="C14" s="30" t="s">
        <v>692</v>
      </c>
      <c r="D14" s="3" t="s">
        <v>68</v>
      </c>
    </row>
    <row r="15" spans="2:5" x14ac:dyDescent="0.35">
      <c r="B15" s="3" t="s">
        <v>48</v>
      </c>
      <c r="C15" s="3" t="s">
        <v>61</v>
      </c>
      <c r="D15" s="30" t="s">
        <v>693</v>
      </c>
    </row>
    <row r="16" spans="2:5" x14ac:dyDescent="0.35">
      <c r="B16" s="3"/>
      <c r="C16" s="3"/>
    </row>
    <row r="17" spans="2:5" x14ac:dyDescent="0.35">
      <c r="B17" s="3" t="s">
        <v>181</v>
      </c>
      <c r="C17" s="3"/>
    </row>
    <row r="18" spans="2:5" x14ac:dyDescent="0.35">
      <c r="B18" s="3"/>
      <c r="D18" s="3"/>
    </row>
    <row r="19" spans="2:5" x14ac:dyDescent="0.35">
      <c r="B19" s="2" t="s">
        <v>162</v>
      </c>
      <c r="C19" t="s">
        <v>170</v>
      </c>
    </row>
    <row r="20" spans="2:5" x14ac:dyDescent="0.35">
      <c r="B20" t="s">
        <v>10</v>
      </c>
      <c r="C20" t="s">
        <v>7</v>
      </c>
    </row>
    <row r="21" spans="2:5" x14ac:dyDescent="0.35">
      <c r="B21" t="s">
        <v>10</v>
      </c>
      <c r="C21" t="s">
        <v>2</v>
      </c>
    </row>
    <row r="22" spans="2:5" x14ac:dyDescent="0.35">
      <c r="B22" t="s">
        <v>7</v>
      </c>
      <c r="C22" t="s">
        <v>7</v>
      </c>
    </row>
    <row r="23" spans="2:5" x14ac:dyDescent="0.35">
      <c r="B23" t="s">
        <v>7</v>
      </c>
      <c r="C23" t="s">
        <v>2</v>
      </c>
    </row>
    <row r="24" spans="2:5" x14ac:dyDescent="0.35">
      <c r="B24" t="s">
        <v>2</v>
      </c>
      <c r="C24" t="s">
        <v>2</v>
      </c>
    </row>
    <row r="26" spans="2:5" x14ac:dyDescent="0.35">
      <c r="B26" t="s">
        <v>172</v>
      </c>
    </row>
    <row r="27" spans="2:5" x14ac:dyDescent="0.35">
      <c r="B27" t="s">
        <v>6</v>
      </c>
      <c r="C27" t="s">
        <v>631</v>
      </c>
      <c r="D27" t="s">
        <v>29</v>
      </c>
      <c r="E27" t="s">
        <v>41</v>
      </c>
    </row>
    <row r="28" spans="2:5" x14ac:dyDescent="0.35">
      <c r="B28" t="s">
        <v>22</v>
      </c>
      <c r="C28" t="s">
        <v>17</v>
      </c>
      <c r="D28" t="s">
        <v>32</v>
      </c>
      <c r="E28" t="s">
        <v>72</v>
      </c>
    </row>
    <row r="29" spans="2:5" x14ac:dyDescent="0.35">
      <c r="B29" t="s">
        <v>8</v>
      </c>
      <c r="C29" t="s">
        <v>51</v>
      </c>
      <c r="D29" t="s">
        <v>34</v>
      </c>
      <c r="E29" t="s">
        <v>75</v>
      </c>
    </row>
    <row r="30" spans="2:5" x14ac:dyDescent="0.35">
      <c r="B30" t="s">
        <v>13</v>
      </c>
      <c r="C30" t="s">
        <v>19</v>
      </c>
      <c r="D30" t="s">
        <v>64</v>
      </c>
      <c r="E30" t="s">
        <v>76</v>
      </c>
    </row>
    <row r="31" spans="2:5" x14ac:dyDescent="0.35">
      <c r="B31" t="s">
        <v>80</v>
      </c>
      <c r="C31" t="s">
        <v>23</v>
      </c>
      <c r="D31" t="s">
        <v>62</v>
      </c>
      <c r="E31" t="s">
        <v>78</v>
      </c>
    </row>
    <row r="32" spans="2:5" x14ac:dyDescent="0.35">
      <c r="B32" t="s">
        <v>14</v>
      </c>
      <c r="C32" t="s">
        <v>24</v>
      </c>
      <c r="D32" t="s">
        <v>65</v>
      </c>
    </row>
    <row r="33" spans="2:4" x14ac:dyDescent="0.35">
      <c r="B33" t="s">
        <v>15</v>
      </c>
      <c r="C33" t="s">
        <v>28</v>
      </c>
      <c r="D33" t="s">
        <v>66</v>
      </c>
    </row>
    <row r="35" spans="2:4" x14ac:dyDescent="0.35">
      <c r="B35" s="3" t="s">
        <v>182</v>
      </c>
      <c r="C35" s="3"/>
    </row>
    <row r="36" spans="2:4" x14ac:dyDescent="0.35">
      <c r="B36" s="3"/>
      <c r="D36" s="3"/>
    </row>
    <row r="37" spans="2:4" x14ac:dyDescent="0.35">
      <c r="B37" s="2" t="s">
        <v>163</v>
      </c>
      <c r="C37" t="s">
        <v>630</v>
      </c>
    </row>
    <row r="38" spans="2:4" x14ac:dyDescent="0.35">
      <c r="B38" t="s">
        <v>10</v>
      </c>
      <c r="C38" t="s">
        <v>4</v>
      </c>
    </row>
    <row r="39" spans="2:4" x14ac:dyDescent="0.35">
      <c r="B39" t="s">
        <v>10</v>
      </c>
      <c r="C39" t="s">
        <v>1</v>
      </c>
    </row>
    <row r="40" spans="2:4" x14ac:dyDescent="0.35">
      <c r="B40" t="s">
        <v>7</v>
      </c>
      <c r="C40" t="s">
        <v>4</v>
      </c>
    </row>
    <row r="41" spans="2:4" x14ac:dyDescent="0.35">
      <c r="B41" t="s">
        <v>7</v>
      </c>
      <c r="C41" t="s">
        <v>1</v>
      </c>
    </row>
    <row r="42" spans="2:4" x14ac:dyDescent="0.35">
      <c r="B42" t="s">
        <v>2</v>
      </c>
      <c r="C42" t="s">
        <v>4</v>
      </c>
    </row>
    <row r="43" spans="2:4" x14ac:dyDescent="0.35">
      <c r="B43" t="s">
        <v>2</v>
      </c>
      <c r="C43" t="s">
        <v>1</v>
      </c>
    </row>
    <row r="44" spans="2:4" x14ac:dyDescent="0.35">
      <c r="B44" t="s">
        <v>4</v>
      </c>
      <c r="C44" t="s">
        <v>4</v>
      </c>
    </row>
    <row r="45" spans="2:4" x14ac:dyDescent="0.35">
      <c r="B45" t="s">
        <v>4</v>
      </c>
      <c r="C45" t="s">
        <v>1</v>
      </c>
    </row>
    <row r="46" spans="2:4" x14ac:dyDescent="0.35">
      <c r="B46" t="s">
        <v>1</v>
      </c>
      <c r="C46" t="s">
        <v>1</v>
      </c>
    </row>
    <row r="47" spans="2:4" x14ac:dyDescent="0.35">
      <c r="B47" s="3"/>
      <c r="D47" s="3"/>
    </row>
    <row r="48" spans="2:4" x14ac:dyDescent="0.35">
      <c r="B48" t="s">
        <v>171</v>
      </c>
      <c r="D48" s="3"/>
    </row>
    <row r="49" spans="2:7" x14ac:dyDescent="0.35">
      <c r="B49" t="s">
        <v>3</v>
      </c>
      <c r="C49" t="s">
        <v>18</v>
      </c>
      <c r="D49" t="s">
        <v>31</v>
      </c>
      <c r="E49" t="s">
        <v>38</v>
      </c>
    </row>
    <row r="50" spans="2:7" x14ac:dyDescent="0.35">
      <c r="B50" t="s">
        <v>5</v>
      </c>
      <c r="C50" t="s">
        <v>21</v>
      </c>
      <c r="D50" t="s">
        <v>56</v>
      </c>
      <c r="E50" t="s">
        <v>39</v>
      </c>
    </row>
    <row r="51" spans="2:7" x14ac:dyDescent="0.35">
      <c r="B51" t="s">
        <v>46</v>
      </c>
      <c r="C51" t="s">
        <v>52</v>
      </c>
      <c r="D51" t="s">
        <v>57</v>
      </c>
      <c r="E51" t="s">
        <v>40</v>
      </c>
    </row>
    <row r="52" spans="2:7" x14ac:dyDescent="0.35">
      <c r="B52" t="s">
        <v>11</v>
      </c>
      <c r="C52" t="s">
        <v>25</v>
      </c>
      <c r="D52" t="s">
        <v>33</v>
      </c>
      <c r="E52" t="s">
        <v>70</v>
      </c>
    </row>
    <row r="53" spans="2:7" x14ac:dyDescent="0.35">
      <c r="B53" t="s">
        <v>12</v>
      </c>
      <c r="C53" t="s">
        <v>26</v>
      </c>
      <c r="D53" t="s">
        <v>63</v>
      </c>
      <c r="E53" t="s">
        <v>42</v>
      </c>
    </row>
    <row r="54" spans="2:7" x14ac:dyDescent="0.35">
      <c r="B54" t="s">
        <v>49</v>
      </c>
      <c r="C54" t="s">
        <v>27</v>
      </c>
      <c r="D54" t="s">
        <v>35</v>
      </c>
      <c r="E54" t="s">
        <v>74</v>
      </c>
    </row>
    <row r="55" spans="2:7" x14ac:dyDescent="0.35">
      <c r="B55" t="s">
        <v>16</v>
      </c>
      <c r="C55" t="s">
        <v>30</v>
      </c>
      <c r="D55" t="s">
        <v>36</v>
      </c>
      <c r="E55" t="s">
        <v>43</v>
      </c>
    </row>
    <row r="56" spans="2:7" x14ac:dyDescent="0.35">
      <c r="B56" s="3"/>
      <c r="D56" s="3"/>
    </row>
    <row r="57" spans="2:7" x14ac:dyDescent="0.35">
      <c r="B57" s="3" t="s">
        <v>183</v>
      </c>
      <c r="C57" s="3"/>
    </row>
    <row r="58" spans="2:7" x14ac:dyDescent="0.35">
      <c r="B58" s="3"/>
      <c r="D58" s="3"/>
    </row>
    <row r="59" spans="2:7" x14ac:dyDescent="0.35">
      <c r="B59" s="6" t="s">
        <v>164</v>
      </c>
      <c r="C59" t="s">
        <v>165</v>
      </c>
      <c r="D59" s="3"/>
    </row>
    <row r="61" spans="2:7" x14ac:dyDescent="0.35">
      <c r="B61" s="6" t="s">
        <v>166</v>
      </c>
      <c r="C61" t="s">
        <v>167</v>
      </c>
      <c r="D61" s="3"/>
    </row>
    <row r="62" spans="2:7" x14ac:dyDescent="0.35">
      <c r="B62" s="6"/>
      <c r="C62" t="s">
        <v>168</v>
      </c>
      <c r="D62" s="3"/>
    </row>
    <row r="63" spans="2:7" x14ac:dyDescent="0.35">
      <c r="B63" s="6"/>
      <c r="D63" s="3"/>
    </row>
    <row r="64" spans="2:7" ht="116" x14ac:dyDescent="0.35">
      <c r="B64" s="31" t="s">
        <v>124</v>
      </c>
      <c r="C64" s="31"/>
      <c r="D64" s="31"/>
      <c r="E64" s="31"/>
      <c r="F64" s="31"/>
      <c r="G64" s="31"/>
    </row>
    <row r="65" spans="2:15" ht="15" customHeight="1" x14ac:dyDescent="0.35">
      <c r="B65" s="31"/>
      <c r="C65" s="31"/>
      <c r="D65" s="31"/>
      <c r="E65" s="31"/>
      <c r="F65" s="31"/>
      <c r="G65" s="31"/>
      <c r="H65" s="31"/>
      <c r="I65" s="31"/>
      <c r="J65" s="31"/>
      <c r="K65" s="7"/>
      <c r="L65" s="7"/>
      <c r="M65" s="7"/>
      <c r="N65" s="7"/>
      <c r="O65" s="7"/>
    </row>
    <row r="66" spans="2:15" x14ac:dyDescent="0.35">
      <c r="H66" s="31"/>
      <c r="I66" s="31"/>
      <c r="J66" s="31"/>
      <c r="K66" s="7"/>
      <c r="L66" s="7"/>
      <c r="M66" s="7"/>
      <c r="N66" s="7"/>
      <c r="O66" s="7"/>
    </row>
    <row r="67" spans="2:15" x14ac:dyDescent="0.35">
      <c r="B67" t="s">
        <v>125</v>
      </c>
    </row>
    <row r="68" spans="2:15" ht="174" x14ac:dyDescent="0.35">
      <c r="B68" s="31" t="s">
        <v>126</v>
      </c>
      <c r="C68" s="31"/>
      <c r="D68" s="31"/>
      <c r="E68" s="31"/>
      <c r="F68" s="31"/>
      <c r="G68" s="31"/>
    </row>
    <row r="69" spans="2:15" ht="15" customHeight="1" x14ac:dyDescent="0.35">
      <c r="B69" s="31"/>
      <c r="C69" s="31"/>
      <c r="D69" s="31"/>
      <c r="E69" s="31"/>
      <c r="F69" s="31"/>
      <c r="G69" s="31"/>
      <c r="H69" s="31"/>
      <c r="I69" s="31"/>
      <c r="J69" s="31"/>
      <c r="K69" s="7"/>
      <c r="L69" s="7"/>
      <c r="M69" s="7"/>
      <c r="N69" s="7"/>
      <c r="O69" s="7"/>
    </row>
    <row r="70" spans="2:15" x14ac:dyDescent="0.35">
      <c r="B70" s="7"/>
      <c r="C70" s="7"/>
      <c r="D70" s="7"/>
      <c r="E70" s="7"/>
      <c r="F70" s="7"/>
      <c r="G70" s="7"/>
      <c r="H70" s="31"/>
      <c r="I70" s="31"/>
      <c r="J70" s="31"/>
      <c r="K70" s="7"/>
      <c r="L70" s="7"/>
      <c r="M70" s="7"/>
      <c r="N70" s="7"/>
      <c r="O70" s="7"/>
    </row>
    <row r="71" spans="2:15" x14ac:dyDescent="0.35">
      <c r="B71" t="s">
        <v>154</v>
      </c>
      <c r="H71" s="7"/>
      <c r="I71" s="7"/>
      <c r="J71" s="7"/>
      <c r="K71" s="7"/>
      <c r="L71" s="7"/>
      <c r="M71" s="7"/>
      <c r="N71" s="7"/>
      <c r="O71" s="7"/>
    </row>
    <row r="72" spans="2:15" x14ac:dyDescent="0.35">
      <c r="B72" t="s">
        <v>122</v>
      </c>
    </row>
    <row r="74" spans="2:15" x14ac:dyDescent="0.35">
      <c r="B74" t="s">
        <v>121</v>
      </c>
    </row>
    <row r="75" spans="2:15" x14ac:dyDescent="0.35">
      <c r="B75" t="s">
        <v>155</v>
      </c>
    </row>
    <row r="76" spans="2:15" x14ac:dyDescent="0.35">
      <c r="B76" t="s">
        <v>127</v>
      </c>
    </row>
    <row r="78" spans="2:15" x14ac:dyDescent="0.35">
      <c r="B78" t="s">
        <v>128</v>
      </c>
      <c r="C78" t="s">
        <v>150</v>
      </c>
    </row>
    <row r="79" spans="2:15" x14ac:dyDescent="0.35">
      <c r="B79" t="s">
        <v>131</v>
      </c>
      <c r="C79" t="s">
        <v>195</v>
      </c>
    </row>
    <row r="80" spans="2:15" x14ac:dyDescent="0.35">
      <c r="B80" t="s">
        <v>120</v>
      </c>
      <c r="C80" t="s">
        <v>196</v>
      </c>
    </row>
    <row r="81" spans="2:15" x14ac:dyDescent="0.35">
      <c r="B81" t="s">
        <v>135</v>
      </c>
      <c r="C81" t="s">
        <v>197</v>
      </c>
    </row>
    <row r="82" spans="2:15" x14ac:dyDescent="0.35">
      <c r="B82" t="s">
        <v>136</v>
      </c>
      <c r="C82" t="s">
        <v>198</v>
      </c>
    </row>
    <row r="83" spans="2:15" x14ac:dyDescent="0.35">
      <c r="B83" t="s">
        <v>132</v>
      </c>
      <c r="C83" t="s">
        <v>199</v>
      </c>
    </row>
    <row r="84" spans="2:15" x14ac:dyDescent="0.35">
      <c r="B84" t="s">
        <v>137</v>
      </c>
      <c r="C84" t="s">
        <v>156</v>
      </c>
    </row>
    <row r="85" spans="2:15" x14ac:dyDescent="0.35">
      <c r="B85" t="s">
        <v>138</v>
      </c>
      <c r="C85" t="s">
        <v>151</v>
      </c>
    </row>
    <row r="86" spans="2:15" x14ac:dyDescent="0.35">
      <c r="B86" t="s">
        <v>139</v>
      </c>
      <c r="C86" t="s">
        <v>152</v>
      </c>
    </row>
    <row r="87" spans="2:15" x14ac:dyDescent="0.35">
      <c r="B87" t="s">
        <v>133</v>
      </c>
      <c r="C87" t="s">
        <v>694</v>
      </c>
    </row>
    <row r="88" spans="2:15" x14ac:dyDescent="0.35">
      <c r="B88" t="s">
        <v>142</v>
      </c>
      <c r="C88" t="s">
        <v>153</v>
      </c>
    </row>
    <row r="90" spans="2:15" ht="174" x14ac:dyDescent="0.35">
      <c r="B90" s="32" t="s">
        <v>123</v>
      </c>
      <c r="C90" s="32"/>
      <c r="D90" s="32"/>
      <c r="E90" s="32"/>
      <c r="F90" s="32"/>
      <c r="G90" s="32"/>
    </row>
    <row r="91" spans="2:15" ht="15" customHeight="1" x14ac:dyDescent="0.35">
      <c r="B91" s="32"/>
      <c r="C91" s="32"/>
      <c r="D91" s="32"/>
      <c r="E91" s="32"/>
      <c r="F91" s="32"/>
      <c r="G91" s="32"/>
      <c r="H91" s="32"/>
      <c r="I91" s="32"/>
      <c r="J91" s="32"/>
      <c r="K91" s="8"/>
      <c r="L91" s="8"/>
      <c r="M91" s="8"/>
      <c r="N91" s="8"/>
      <c r="O91" s="8"/>
    </row>
    <row r="92" spans="2:15" x14ac:dyDescent="0.35">
      <c r="B92" s="8"/>
      <c r="C92" s="8"/>
      <c r="D92" s="8"/>
      <c r="E92" s="8"/>
      <c r="F92" s="8"/>
      <c r="G92" s="8"/>
      <c r="H92" s="32"/>
      <c r="I92" s="32"/>
      <c r="J92" s="32"/>
      <c r="K92" s="8"/>
      <c r="L92" s="8"/>
      <c r="M92" s="8"/>
      <c r="N92" s="8"/>
      <c r="O92" s="8"/>
    </row>
    <row r="93" spans="2:15" x14ac:dyDescent="0.35">
      <c r="H93" s="8"/>
      <c r="I93" s="8"/>
      <c r="J93" s="8"/>
      <c r="K93" s="8"/>
      <c r="L93" s="8"/>
      <c r="M93" s="8"/>
      <c r="N93" s="8"/>
      <c r="O93" s="8"/>
    </row>
  </sheetData>
  <sortState ref="S31:S58">
    <sortCondition ref="S31:S58"/>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Chart</vt:lpstr>
      <vt:lpstr>Notes</vt:lpstr>
      <vt:lpstr>Chart!Print_Area</vt:lpstr>
    </vt:vector>
  </TitlesOfParts>
  <Company>Department of Infrastructure &amp; Regional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BITRE</dc:creator>
  <cp:lastPrinted>2021-10-06T23:35:07Z</cp:lastPrinted>
  <dcterms:created xsi:type="dcterms:W3CDTF">2020-09-08T05:59:49Z</dcterms:created>
  <dcterms:modified xsi:type="dcterms:W3CDTF">2025-12-22T02:19:08Z</dcterms:modified>
</cp:coreProperties>
</file>