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&amp;R\BITRE\ISTARSS\Yearbook\Infrastructure Yearbook\DRAFT Yearbook\4. Freight\TABLES\"/>
    </mc:Choice>
  </mc:AlternateContent>
  <bookViews>
    <workbookView xWindow="19065" yWindow="0" windowWidth="6135" windowHeight="7935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  <externalReference r:id="rId6"/>
    <externalReference r:id="rId7"/>
  </externalReferences>
  <definedNames>
    <definedName name="_xlnm.Print_Area" localSheetId="0">Sheet1!$A$1:$K$154</definedName>
  </definedNames>
  <calcPr calcId="162913" concurrentCalc="0"/>
</workbook>
</file>

<file path=xl/calcChain.xml><?xml version="1.0" encoding="utf-8"?>
<calcChain xmlns="http://schemas.openxmlformats.org/spreadsheetml/2006/main">
  <c r="B14" i="1" l="1"/>
  <c r="C14" i="1"/>
  <c r="D14" i="1"/>
  <c r="E14" i="1"/>
  <c r="F14" i="1"/>
  <c r="G14" i="1"/>
  <c r="H14" i="1"/>
  <c r="I14" i="1"/>
  <c r="J14" i="1"/>
  <c r="B15" i="1"/>
  <c r="C15" i="1"/>
  <c r="D15" i="1"/>
  <c r="E15" i="1"/>
  <c r="F15" i="1"/>
  <c r="G15" i="1"/>
  <c r="H15" i="1"/>
  <c r="I15" i="1"/>
  <c r="J15" i="1"/>
  <c r="B16" i="1"/>
  <c r="C16" i="1"/>
  <c r="D16" i="1"/>
  <c r="E16" i="1"/>
  <c r="F16" i="1"/>
  <c r="G16" i="1"/>
  <c r="H16" i="1"/>
  <c r="I16" i="1"/>
  <c r="J16" i="1"/>
  <c r="B17" i="1"/>
  <c r="C17" i="1"/>
  <c r="D17" i="1"/>
  <c r="E17" i="1"/>
  <c r="F17" i="1"/>
  <c r="G17" i="1"/>
  <c r="H17" i="1"/>
  <c r="I17" i="1"/>
  <c r="J17" i="1"/>
  <c r="B18" i="1"/>
  <c r="C18" i="1"/>
  <c r="D18" i="1"/>
  <c r="E18" i="1"/>
  <c r="F18" i="1"/>
  <c r="G18" i="1"/>
  <c r="H18" i="1"/>
  <c r="I18" i="1"/>
  <c r="J18" i="1"/>
  <c r="B19" i="1"/>
  <c r="C19" i="1"/>
  <c r="D19" i="1"/>
  <c r="E19" i="1"/>
  <c r="F19" i="1"/>
  <c r="G19" i="1"/>
  <c r="H19" i="1"/>
  <c r="I19" i="1"/>
  <c r="J19" i="1"/>
  <c r="B20" i="1"/>
  <c r="C20" i="1"/>
  <c r="D20" i="1"/>
  <c r="E20" i="1"/>
  <c r="F20" i="1"/>
  <c r="G20" i="1"/>
  <c r="H20" i="1"/>
  <c r="I20" i="1"/>
  <c r="J20" i="1"/>
  <c r="B21" i="1"/>
  <c r="C21" i="1"/>
  <c r="D21" i="1"/>
  <c r="E21" i="1"/>
  <c r="F21" i="1"/>
  <c r="G21" i="1"/>
  <c r="H21" i="1"/>
  <c r="I21" i="1"/>
  <c r="J21" i="1"/>
  <c r="B22" i="1"/>
  <c r="C22" i="1"/>
  <c r="D22" i="1"/>
  <c r="E22" i="1"/>
  <c r="F22" i="1"/>
  <c r="G22" i="1"/>
  <c r="H22" i="1"/>
  <c r="I22" i="1"/>
  <c r="J22" i="1"/>
  <c r="B23" i="1"/>
  <c r="C23" i="1"/>
  <c r="D23" i="1"/>
  <c r="E23" i="1"/>
  <c r="F23" i="1"/>
  <c r="G23" i="1"/>
  <c r="H23" i="1"/>
  <c r="I23" i="1"/>
  <c r="J23" i="1"/>
  <c r="B24" i="1"/>
  <c r="C24" i="1"/>
  <c r="D24" i="1"/>
  <c r="E24" i="1"/>
  <c r="F24" i="1"/>
  <c r="G24" i="1"/>
  <c r="H24" i="1"/>
  <c r="I24" i="1"/>
  <c r="J24" i="1"/>
  <c r="B25" i="1"/>
  <c r="C25" i="1"/>
  <c r="D25" i="1"/>
  <c r="E25" i="1"/>
  <c r="F25" i="1"/>
  <c r="G25" i="1"/>
  <c r="H25" i="1"/>
  <c r="I25" i="1"/>
  <c r="J25" i="1"/>
  <c r="B26" i="1"/>
  <c r="C26" i="1"/>
  <c r="D26" i="1"/>
  <c r="E26" i="1"/>
  <c r="F26" i="1"/>
  <c r="G26" i="1"/>
  <c r="H26" i="1"/>
  <c r="I26" i="1"/>
  <c r="J26" i="1"/>
  <c r="B27" i="1"/>
  <c r="C27" i="1"/>
  <c r="D27" i="1"/>
  <c r="E27" i="1"/>
  <c r="F27" i="1"/>
  <c r="G27" i="1"/>
  <c r="H27" i="1"/>
  <c r="I27" i="1"/>
  <c r="J27" i="1"/>
  <c r="B28" i="1"/>
  <c r="C28" i="1"/>
  <c r="D28" i="1"/>
  <c r="E28" i="1"/>
  <c r="F28" i="1"/>
  <c r="G28" i="1"/>
  <c r="H28" i="1"/>
  <c r="I28" i="1"/>
  <c r="J28" i="1"/>
  <c r="B29" i="1"/>
  <c r="C29" i="1"/>
  <c r="D29" i="1"/>
  <c r="E29" i="1"/>
  <c r="F29" i="1"/>
  <c r="G29" i="1"/>
  <c r="H29" i="1"/>
  <c r="I29" i="1"/>
  <c r="J29" i="1"/>
  <c r="B30" i="1"/>
  <c r="C30" i="1"/>
  <c r="D30" i="1"/>
  <c r="E30" i="1"/>
  <c r="F30" i="1"/>
  <c r="G30" i="1"/>
  <c r="H30" i="1"/>
  <c r="I30" i="1"/>
  <c r="J30" i="1"/>
  <c r="B31" i="1"/>
  <c r="C31" i="1"/>
  <c r="D31" i="1"/>
  <c r="E31" i="1"/>
  <c r="F31" i="1"/>
  <c r="G31" i="1"/>
  <c r="H31" i="1"/>
  <c r="I31" i="1"/>
  <c r="J31" i="1"/>
  <c r="B32" i="1"/>
  <c r="C32" i="1"/>
  <c r="D32" i="1"/>
  <c r="E32" i="1"/>
  <c r="F32" i="1"/>
  <c r="G32" i="1"/>
  <c r="H32" i="1"/>
  <c r="I32" i="1"/>
  <c r="J32" i="1"/>
  <c r="B33" i="1"/>
  <c r="C33" i="1"/>
  <c r="D33" i="1"/>
  <c r="E33" i="1"/>
  <c r="F33" i="1"/>
  <c r="G33" i="1"/>
  <c r="H33" i="1"/>
  <c r="I33" i="1"/>
  <c r="J33" i="1"/>
  <c r="B34" i="1"/>
  <c r="C34" i="1"/>
  <c r="D34" i="1"/>
  <c r="E34" i="1"/>
  <c r="F34" i="1"/>
  <c r="G34" i="1"/>
  <c r="H34" i="1"/>
  <c r="I34" i="1"/>
  <c r="J34" i="1"/>
  <c r="B35" i="1"/>
  <c r="C35" i="1"/>
  <c r="D35" i="1"/>
  <c r="E35" i="1"/>
  <c r="F35" i="1"/>
  <c r="G35" i="1"/>
  <c r="H35" i="1"/>
  <c r="I35" i="1"/>
  <c r="J35" i="1"/>
  <c r="B36" i="1"/>
  <c r="C36" i="1"/>
  <c r="D36" i="1"/>
  <c r="E36" i="1"/>
  <c r="F36" i="1"/>
  <c r="G36" i="1"/>
  <c r="H36" i="1"/>
  <c r="I36" i="1"/>
  <c r="J36" i="1"/>
  <c r="B37" i="1"/>
  <c r="C37" i="1"/>
  <c r="D37" i="1"/>
  <c r="E37" i="1"/>
  <c r="F37" i="1"/>
  <c r="G37" i="1"/>
  <c r="H37" i="1"/>
  <c r="I37" i="1"/>
  <c r="J37" i="1"/>
  <c r="B38" i="1"/>
  <c r="C38" i="1"/>
  <c r="D38" i="1"/>
  <c r="E38" i="1"/>
  <c r="F38" i="1"/>
  <c r="G38" i="1"/>
  <c r="H38" i="1"/>
  <c r="I38" i="1"/>
  <c r="J38" i="1"/>
  <c r="B39" i="1"/>
  <c r="C39" i="1"/>
  <c r="D39" i="1"/>
  <c r="E39" i="1"/>
  <c r="F39" i="1"/>
  <c r="G39" i="1"/>
  <c r="H39" i="1"/>
  <c r="I39" i="1"/>
  <c r="J39" i="1"/>
  <c r="B40" i="1"/>
  <c r="C40" i="1"/>
  <c r="D40" i="1"/>
  <c r="E40" i="1"/>
  <c r="F40" i="1"/>
  <c r="G40" i="1"/>
  <c r="H40" i="1"/>
  <c r="I40" i="1"/>
  <c r="J40" i="1"/>
  <c r="B41" i="1"/>
  <c r="C41" i="1"/>
  <c r="D41" i="1"/>
  <c r="E41" i="1"/>
  <c r="F41" i="1"/>
  <c r="G41" i="1"/>
  <c r="H41" i="1"/>
  <c r="I41" i="1"/>
  <c r="J41" i="1"/>
  <c r="B42" i="1"/>
  <c r="C42" i="1"/>
  <c r="D42" i="1"/>
  <c r="E42" i="1"/>
  <c r="F42" i="1"/>
  <c r="G42" i="1"/>
  <c r="H42" i="1"/>
  <c r="I42" i="1"/>
  <c r="J42" i="1"/>
  <c r="B43" i="1"/>
  <c r="C43" i="1"/>
  <c r="D43" i="1"/>
  <c r="E43" i="1"/>
  <c r="F43" i="1"/>
  <c r="G43" i="1"/>
  <c r="H43" i="1"/>
  <c r="I43" i="1"/>
  <c r="J43" i="1"/>
  <c r="B44" i="1"/>
  <c r="C44" i="1"/>
  <c r="D44" i="1"/>
  <c r="E44" i="1"/>
  <c r="F44" i="1"/>
  <c r="G44" i="1"/>
  <c r="H44" i="1"/>
  <c r="I44" i="1"/>
  <c r="J44" i="1"/>
  <c r="B45" i="1"/>
  <c r="C45" i="1"/>
  <c r="D45" i="1"/>
  <c r="E45" i="1"/>
  <c r="F45" i="1"/>
  <c r="G45" i="1"/>
  <c r="H45" i="1"/>
  <c r="I45" i="1"/>
  <c r="J45" i="1"/>
  <c r="B46" i="1"/>
  <c r="C46" i="1"/>
  <c r="D46" i="1"/>
  <c r="E46" i="1"/>
  <c r="F46" i="1"/>
  <c r="G46" i="1"/>
  <c r="H46" i="1"/>
  <c r="I46" i="1"/>
  <c r="J46" i="1"/>
  <c r="B47" i="1"/>
  <c r="C47" i="1"/>
  <c r="D47" i="1"/>
  <c r="E47" i="1"/>
  <c r="F47" i="1"/>
  <c r="G47" i="1"/>
  <c r="H47" i="1"/>
  <c r="I47" i="1"/>
  <c r="J47" i="1"/>
  <c r="B48" i="1"/>
  <c r="C48" i="1"/>
  <c r="D48" i="1"/>
  <c r="E48" i="1"/>
  <c r="F48" i="1"/>
  <c r="G48" i="1"/>
  <c r="H48" i="1"/>
  <c r="I48" i="1"/>
  <c r="J48" i="1"/>
  <c r="B49" i="1"/>
  <c r="C49" i="1"/>
  <c r="D49" i="1"/>
  <c r="E49" i="1"/>
  <c r="F49" i="1"/>
  <c r="G49" i="1"/>
  <c r="H49" i="1"/>
  <c r="I49" i="1"/>
  <c r="J49" i="1"/>
  <c r="B50" i="1"/>
  <c r="C50" i="1"/>
  <c r="D50" i="1"/>
  <c r="E50" i="1"/>
  <c r="F50" i="1"/>
  <c r="G50" i="1"/>
  <c r="H50" i="1"/>
  <c r="I50" i="1"/>
  <c r="J50" i="1"/>
  <c r="B51" i="1"/>
  <c r="C51" i="1"/>
  <c r="D51" i="1"/>
  <c r="E51" i="1"/>
  <c r="F51" i="1"/>
  <c r="G51" i="1"/>
  <c r="H51" i="1"/>
  <c r="I51" i="1"/>
  <c r="J51" i="1"/>
  <c r="B52" i="1"/>
  <c r="C52" i="1"/>
  <c r="D52" i="1"/>
  <c r="E52" i="1"/>
  <c r="F52" i="1"/>
  <c r="G52" i="1"/>
  <c r="H52" i="1"/>
  <c r="I52" i="1"/>
  <c r="J52" i="1"/>
  <c r="C13" i="1"/>
  <c r="D13" i="1"/>
  <c r="E13" i="1"/>
  <c r="F13" i="1"/>
  <c r="G13" i="1"/>
  <c r="H13" i="1"/>
  <c r="I13" i="1"/>
  <c r="J13" i="1"/>
  <c r="B13" i="1"/>
  <c r="B5" i="1"/>
  <c r="C5" i="1"/>
  <c r="D5" i="1"/>
  <c r="E5" i="1"/>
  <c r="F5" i="1"/>
  <c r="G5" i="1"/>
  <c r="H5" i="1"/>
  <c r="I5" i="1"/>
  <c r="J5" i="1"/>
  <c r="B6" i="1"/>
  <c r="C6" i="1"/>
  <c r="D6" i="1"/>
  <c r="E6" i="1"/>
  <c r="F6" i="1"/>
  <c r="G6" i="1"/>
  <c r="H6" i="1"/>
  <c r="I6" i="1"/>
  <c r="J6" i="1"/>
  <c r="B7" i="1"/>
  <c r="C7" i="1"/>
  <c r="D7" i="1"/>
  <c r="E7" i="1"/>
  <c r="F7" i="1"/>
  <c r="G7" i="1"/>
  <c r="H7" i="1"/>
  <c r="I7" i="1"/>
  <c r="J7" i="1"/>
  <c r="B8" i="1"/>
  <c r="C8" i="1"/>
  <c r="D8" i="1"/>
  <c r="E8" i="1"/>
  <c r="F8" i="1"/>
  <c r="G8" i="1"/>
  <c r="H8" i="1"/>
  <c r="I8" i="1"/>
  <c r="J8" i="1"/>
  <c r="B9" i="1"/>
  <c r="C9" i="1"/>
  <c r="D9" i="1"/>
  <c r="E9" i="1"/>
  <c r="F9" i="1"/>
  <c r="G9" i="1"/>
  <c r="H9" i="1"/>
  <c r="I9" i="1"/>
  <c r="J9" i="1"/>
  <c r="B10" i="1"/>
  <c r="C10" i="1"/>
  <c r="D10" i="1"/>
  <c r="E10" i="1"/>
  <c r="F10" i="1"/>
  <c r="G10" i="1"/>
  <c r="H10" i="1"/>
  <c r="I10" i="1"/>
  <c r="J10" i="1"/>
  <c r="B11" i="1"/>
  <c r="C11" i="1"/>
  <c r="D11" i="1"/>
  <c r="E11" i="1"/>
  <c r="F11" i="1"/>
  <c r="G11" i="1"/>
  <c r="H11" i="1"/>
  <c r="I11" i="1"/>
  <c r="J11" i="1"/>
  <c r="B12" i="1"/>
  <c r="C12" i="1"/>
  <c r="D12" i="1"/>
  <c r="E12" i="1"/>
  <c r="F12" i="1"/>
  <c r="G12" i="1"/>
  <c r="H12" i="1"/>
  <c r="I12" i="1"/>
  <c r="J12" i="1"/>
  <c r="C4" i="1"/>
  <c r="D4" i="1"/>
  <c r="E4" i="1"/>
  <c r="F4" i="1"/>
  <c r="G4" i="1"/>
  <c r="H4" i="1"/>
  <c r="I4" i="1"/>
  <c r="J4" i="1"/>
  <c r="B4" i="1"/>
  <c r="H106" i="1"/>
  <c r="H137" i="1"/>
  <c r="B140" i="1"/>
  <c r="D142" i="1"/>
  <c r="F142" i="1"/>
  <c r="H142" i="1"/>
  <c r="E143" i="1"/>
  <c r="G143" i="1"/>
  <c r="B144" i="1"/>
  <c r="D144" i="1"/>
  <c r="H144" i="1"/>
  <c r="C145" i="1"/>
  <c r="E145" i="1"/>
  <c r="G145" i="1"/>
  <c r="B146" i="1"/>
  <c r="F146" i="1"/>
  <c r="H146" i="1"/>
  <c r="J146" i="1"/>
  <c r="G147" i="1"/>
  <c r="H148" i="1"/>
  <c r="D150" i="1"/>
  <c r="B106" i="1"/>
  <c r="C106" i="1"/>
  <c r="D106" i="1"/>
  <c r="E106" i="1"/>
  <c r="F106" i="1"/>
  <c r="G106" i="1"/>
  <c r="I106" i="1"/>
  <c r="J106" i="1"/>
  <c r="B107" i="1"/>
  <c r="C107" i="1"/>
  <c r="D107" i="1"/>
  <c r="E107" i="1"/>
  <c r="F107" i="1"/>
  <c r="G107" i="1"/>
  <c r="H107" i="1"/>
  <c r="I107" i="1"/>
  <c r="J107" i="1"/>
  <c r="B108" i="1"/>
  <c r="C108" i="1"/>
  <c r="D108" i="1"/>
  <c r="E108" i="1"/>
  <c r="F108" i="1"/>
  <c r="G108" i="1"/>
  <c r="H108" i="1"/>
  <c r="I108" i="1"/>
  <c r="J108" i="1"/>
  <c r="C109" i="1"/>
  <c r="D109" i="1"/>
  <c r="D140" i="1"/>
  <c r="E109" i="1"/>
  <c r="F109" i="1"/>
  <c r="G109" i="1"/>
  <c r="G140" i="1"/>
  <c r="H109" i="1"/>
  <c r="I109" i="1"/>
  <c r="J109" i="1"/>
  <c r="J140" i="1"/>
  <c r="B110" i="1"/>
  <c r="B141" i="1"/>
  <c r="C110" i="1"/>
  <c r="C141" i="1"/>
  <c r="D110" i="1"/>
  <c r="E110" i="1"/>
  <c r="F110" i="1"/>
  <c r="G110" i="1"/>
  <c r="H110" i="1"/>
  <c r="I110" i="1"/>
  <c r="J110" i="1"/>
  <c r="B142" i="1"/>
  <c r="J142" i="1"/>
  <c r="C143" i="1"/>
  <c r="F144" i="1"/>
  <c r="D146" i="1"/>
  <c r="C147" i="1"/>
  <c r="E147" i="1"/>
  <c r="C105" i="1"/>
  <c r="C136" i="1"/>
  <c r="D105" i="1"/>
  <c r="E105" i="1"/>
  <c r="F105" i="1"/>
  <c r="F136" i="1"/>
  <c r="G105" i="1"/>
  <c r="H105" i="1"/>
  <c r="I105" i="1"/>
  <c r="J105" i="1"/>
  <c r="B105" i="1"/>
  <c r="G95" i="1"/>
  <c r="J97" i="1"/>
  <c r="J96" i="1"/>
  <c r="J95" i="1"/>
  <c r="H97" i="1"/>
  <c r="H150" i="1"/>
  <c r="H96" i="1"/>
  <c r="H95" i="1"/>
  <c r="G96" i="1"/>
  <c r="F97" i="1"/>
  <c r="F150" i="1"/>
  <c r="F96" i="1"/>
  <c r="F95" i="1"/>
  <c r="E97" i="1"/>
  <c r="E96" i="1"/>
  <c r="E149" i="1"/>
  <c r="E95" i="1"/>
  <c r="D97" i="1"/>
  <c r="D96" i="1"/>
  <c r="D95" i="1"/>
  <c r="C97" i="1"/>
  <c r="C96" i="1"/>
  <c r="C95" i="1"/>
  <c r="B97" i="1"/>
  <c r="B96" i="1"/>
  <c r="B95" i="1"/>
  <c r="B148" i="1"/>
  <c r="E137" i="1"/>
  <c r="G149" i="1"/>
  <c r="J144" i="1"/>
  <c r="H136" i="1"/>
  <c r="C149" i="1"/>
  <c r="F148" i="1"/>
  <c r="B150" i="1"/>
  <c r="D148" i="1"/>
  <c r="E139" i="1"/>
  <c r="F138" i="1"/>
  <c r="G137" i="1"/>
  <c r="J148" i="1"/>
  <c r="C139" i="1"/>
  <c r="D138" i="1"/>
  <c r="J138" i="1"/>
  <c r="B138" i="1"/>
  <c r="C137" i="1"/>
  <c r="D136" i="1"/>
  <c r="G141" i="1"/>
  <c r="J137" i="1"/>
  <c r="B137" i="1"/>
  <c r="E141" i="1"/>
  <c r="F140" i="1"/>
  <c r="E136" i="1"/>
  <c r="H138" i="1"/>
  <c r="B136" i="1"/>
  <c r="J139" i="1"/>
  <c r="G139" i="1"/>
  <c r="J136" i="1"/>
  <c r="H141" i="1"/>
  <c r="J150" i="1"/>
  <c r="C150" i="1"/>
  <c r="D149" i="1"/>
  <c r="E148" i="1"/>
  <c r="F147" i="1"/>
  <c r="G146" i="1"/>
  <c r="H145" i="1"/>
  <c r="J143" i="1"/>
  <c r="B143" i="1"/>
  <c r="C142" i="1"/>
  <c r="D141" i="1"/>
  <c r="E140" i="1"/>
  <c r="J149" i="1"/>
  <c r="B149" i="1"/>
  <c r="C148" i="1"/>
  <c r="D147" i="1"/>
  <c r="H143" i="1"/>
  <c r="J141" i="1"/>
  <c r="G150" i="1"/>
  <c r="H149" i="1"/>
  <c r="B147" i="1"/>
  <c r="D145" i="1"/>
  <c r="G142" i="1"/>
  <c r="E150" i="1"/>
  <c r="F149" i="1"/>
  <c r="H147" i="1"/>
  <c r="J145" i="1"/>
  <c r="D143" i="1"/>
  <c r="E142" i="1"/>
  <c r="F141" i="1"/>
  <c r="H139" i="1"/>
  <c r="J147" i="1"/>
  <c r="F143" i="1"/>
  <c r="F139" i="1"/>
  <c r="G138" i="1"/>
  <c r="D139" i="1"/>
  <c r="E138" i="1"/>
  <c r="F137" i="1"/>
  <c r="E146" i="1"/>
  <c r="F145" i="1"/>
  <c r="G144" i="1"/>
  <c r="C140" i="1"/>
  <c r="C146" i="1"/>
  <c r="E144" i="1"/>
  <c r="G136" i="1"/>
  <c r="B145" i="1"/>
  <c r="C144" i="1"/>
  <c r="D137" i="1"/>
  <c r="B139" i="1"/>
  <c r="C138" i="1"/>
  <c r="H140" i="1"/>
  <c r="G148" i="1"/>
</calcChain>
</file>

<file path=xl/sharedStrings.xml><?xml version="1.0" encoding="utf-8"?>
<sst xmlns="http://schemas.openxmlformats.org/spreadsheetml/2006/main" count="295" uniqueCount="79">
  <si>
    <t>Financial year</t>
  </si>
  <si>
    <t>NSW</t>
  </si>
  <si>
    <t>SA</t>
  </si>
  <si>
    <t>WA</t>
  </si>
  <si>
    <t>NT</t>
  </si>
  <si>
    <t>ACT</t>
  </si>
  <si>
    <t>Total</t>
  </si>
  <si>
    <t>1971-72</t>
  </si>
  <si>
    <t>1972-73</t>
  </si>
  <si>
    <t>1973-74</t>
  </si>
  <si>
    <t>1974-75</t>
  </si>
  <si>
    <t>1975-76</t>
  </si>
  <si>
    <t>1976-77</t>
  </si>
  <si>
    <t>1977-78</t>
  </si>
  <si>
    <t>1978-79</t>
  </si>
  <si>
    <t>1979-80</t>
  </si>
  <si>
    <t>1980-81</t>
  </si>
  <si>
    <t>1981-82</t>
  </si>
  <si>
    <t>1982-83</t>
  </si>
  <si>
    <t>1983-84</t>
  </si>
  <si>
    <t>1984-85</t>
  </si>
  <si>
    <t>1985-86</t>
  </si>
  <si>
    <t>1986-87</t>
  </si>
  <si>
    <t>1987-88</t>
  </si>
  <si>
    <t>1988-89</t>
  </si>
  <si>
    <t>1989-90</t>
  </si>
  <si>
    <t>1990-91</t>
  </si>
  <si>
    <t>1991-92</t>
  </si>
  <si>
    <t>1992-93</t>
  </si>
  <si>
    <t>1993-94</t>
  </si>
  <si>
    <t>1994-95</t>
  </si>
  <si>
    <t>1995-96</t>
  </si>
  <si>
    <t>1996-97</t>
  </si>
  <si>
    <t>1997-98</t>
  </si>
  <si>
    <t>1998-99</t>
  </si>
  <si>
    <t>1999-00</t>
  </si>
  <si>
    <t>2000-01</t>
  </si>
  <si>
    <t>2001-02</t>
  </si>
  <si>
    <t>2002-03</t>
  </si>
  <si>
    <t>2003-04</t>
  </si>
  <si>
    <t>2004-05</t>
  </si>
  <si>
    <t>2005-06</t>
  </si>
  <si>
    <t>na</t>
  </si>
  <si>
    <t>billion tonne-kilometres</t>
  </si>
  <si>
    <t>VIC</t>
  </si>
  <si>
    <t>QLD</t>
  </si>
  <si>
    <t>TAS</t>
  </si>
  <si>
    <t>2006-07</t>
  </si>
  <si>
    <t>2007-08</t>
  </si>
  <si>
    <t>2008-09</t>
  </si>
  <si>
    <t>2009-10</t>
  </si>
  <si>
    <t>2010-11</t>
  </si>
  <si>
    <t>2011-12</t>
  </si>
  <si>
    <t>2012-13</t>
  </si>
  <si>
    <t>Total (11)</t>
  </si>
  <si>
    <t>2007-08 (9)</t>
  </si>
  <si>
    <t>2013-14</t>
  </si>
  <si>
    <t>na: not available</t>
  </si>
  <si>
    <t>na*: not applicable</t>
  </si>
  <si>
    <t>2014-15</t>
  </si>
  <si>
    <t>2015-16</t>
  </si>
  <si>
    <t>Source: BITRE estimates</t>
  </si>
  <si>
    <t>See End notes</t>
  </si>
  <si>
    <t>See end notes.</t>
  </si>
  <si>
    <t>2016-17</t>
  </si>
  <si>
    <t>2017-18</t>
  </si>
  <si>
    <t>2018-19</t>
  </si>
  <si>
    <t>2019-20</t>
  </si>
  <si>
    <t>na*</t>
  </si>
  <si>
    <t>Table 4.2a  Total domestic freight, by state/territory, by transport mode—road</t>
  </si>
  <si>
    <t>Table 4.2b  Total domestic freight, by state/territory, by transport mode—rail</t>
  </si>
  <si>
    <t>Table 4.2c  Total domestic freight, by state/territory, by transport mode—shipping</t>
  </si>
  <si>
    <t>Table 4.2d  Total domestic freight, by state/territory, by transport mode—total</t>
  </si>
  <si>
    <t xml:space="preserve">Note: Small differences may exist in historical estimates due to revised estimates for some years. </t>
  </si>
  <si>
    <t>Source: ARA, 2008 and BITRE, 2012</t>
  </si>
  <si>
    <t>BITRE estimates</t>
  </si>
  <si>
    <t>Source: BITRE, 2021, Australian Sea Freight</t>
  </si>
  <si>
    <t>BITRE, 2021, Australian Sea Freight</t>
  </si>
  <si>
    <t>2020-21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</si>
</sst>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3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Border="1" applyAlignment="1">
      <alignment horizontal="left"/>
    </xf>
    <xf numFmtId="0" fontId="0" fillId="0" borderId="0" xfId="0" applyBorder="1"/>
    <xf numFmtId="4" fontId="1" fillId="0" borderId="0" xfId="0" applyNumberFormat="1" applyFont="1" applyAlignment="1">
      <alignment horizontal="left"/>
    </xf>
    <xf numFmtId="164" fontId="1" fillId="0" borderId="0" xfId="0" applyNumberFormat="1" applyFont="1" applyAlignment="1"/>
    <xf numFmtId="0" fontId="1" fillId="0" borderId="0" xfId="0" applyFont="1" applyAlignment="1"/>
    <xf numFmtId="4" fontId="1" fillId="0" borderId="1" xfId="0" applyNumberFormat="1" applyFont="1" applyBorder="1" applyAlignment="1">
      <alignment horizontal="left"/>
    </xf>
    <xf numFmtId="4" fontId="1" fillId="0" borderId="0" xfId="0" applyNumberFormat="1" applyFont="1" applyAlignment="1"/>
    <xf numFmtId="4" fontId="2" fillId="0" borderId="0" xfId="0" applyNumberFormat="1" applyFont="1" applyBorder="1" applyAlignment="1">
      <alignment horizontal="left"/>
    </xf>
    <xf numFmtId="4" fontId="0" fillId="0" borderId="0" xfId="0" applyNumberFormat="1" applyBorder="1"/>
    <xf numFmtId="4" fontId="0" fillId="0" borderId="0" xfId="0" applyNumberFormat="1"/>
    <xf numFmtId="4" fontId="1" fillId="0" borderId="0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164" fontId="0" fillId="0" borderId="0" xfId="0" applyNumberFormat="1" applyFill="1" applyBorder="1" applyAlignment="1" applyProtection="1">
      <alignment horizontal="right"/>
    </xf>
    <xf numFmtId="164" fontId="0" fillId="0" borderId="0" xfId="0" applyNumberFormat="1"/>
    <xf numFmtId="164" fontId="1" fillId="0" borderId="0" xfId="0" applyNumberFormat="1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horizontal="right"/>
    </xf>
    <xf numFmtId="164" fontId="0" fillId="0" borderId="1" xfId="0" applyNumberFormat="1" applyFill="1" applyBorder="1" applyAlignment="1" applyProtection="1">
      <alignment horizontal="right"/>
    </xf>
    <xf numFmtId="4" fontId="1" fillId="0" borderId="2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0" fillId="0" borderId="2" xfId="0" applyBorder="1" applyAlignment="1">
      <alignment horizontal="right" wrapText="1"/>
    </xf>
    <xf numFmtId="4" fontId="1" fillId="0" borderId="1" xfId="0" applyNumberFormat="1" applyFont="1" applyFill="1" applyBorder="1" applyAlignment="1" applyProtection="1">
      <alignment horizontal="right"/>
    </xf>
    <xf numFmtId="0" fontId="1" fillId="0" borderId="0" xfId="0" applyFont="1"/>
    <xf numFmtId="0" fontId="0" fillId="0" borderId="0" xfId="0" applyFont="1" applyAlignment="1">
      <alignment horizontal="left"/>
    </xf>
    <xf numFmtId="4" fontId="1" fillId="0" borderId="1" xfId="0" applyNumberFormat="1" applyFont="1" applyFill="1" applyBorder="1" applyAlignment="1">
      <alignment horizontal="left"/>
    </xf>
    <xf numFmtId="4" fontId="1" fillId="0" borderId="0" xfId="0" applyNumberFormat="1" applyFont="1" applyFill="1" applyBorder="1" applyAlignment="1">
      <alignment horizontal="left"/>
    </xf>
    <xf numFmtId="0" fontId="1" fillId="0" borderId="1" xfId="0" applyFont="1" applyBorder="1" applyAlignment="1"/>
    <xf numFmtId="0" fontId="1" fillId="0" borderId="1" xfId="0" applyFont="1" applyBorder="1"/>
    <xf numFmtId="0" fontId="1" fillId="0" borderId="0" xfId="0" applyFont="1" applyAlignment="1">
      <alignment horizontal="right" wrapText="1"/>
    </xf>
    <xf numFmtId="164" fontId="1" fillId="0" borderId="1" xfId="0" applyNumberFormat="1" applyFont="1" applyFill="1" applyBorder="1" applyAlignment="1" applyProtection="1">
      <alignment horizontal="right"/>
    </xf>
    <xf numFmtId="4" fontId="1" fillId="0" borderId="1" xfId="0" applyNumberFormat="1" applyFont="1" applyBorder="1" applyAlignment="1"/>
    <xf numFmtId="4" fontId="1" fillId="0" borderId="1" xfId="0" applyNumberFormat="1" applyFont="1" applyBorder="1"/>
    <xf numFmtId="4" fontId="1" fillId="0" borderId="0" xfId="0" applyNumberFormat="1" applyFont="1" applyAlignment="1">
      <alignment horizontal="right" wrapText="1"/>
    </xf>
    <xf numFmtId="165" fontId="1" fillId="0" borderId="2" xfId="0" applyNumberFormat="1" applyFont="1" applyBorder="1"/>
    <xf numFmtId="165" fontId="1" fillId="0" borderId="2" xfId="0" applyNumberFormat="1" applyFont="1" applyBorder="1" applyAlignment="1">
      <alignment horizontal="right"/>
    </xf>
    <xf numFmtId="165" fontId="1" fillId="0" borderId="0" xfId="0" applyNumberFormat="1" applyFont="1" applyBorder="1"/>
    <xf numFmtId="165" fontId="1" fillId="0" borderId="0" xfId="0" applyNumberFormat="1" applyFont="1" applyBorder="1" applyAlignment="1">
      <alignment horizontal="right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Border="1" applyAlignment="1"/>
    <xf numFmtId="4" fontId="1" fillId="0" borderId="0" xfId="0" applyNumberFormat="1" applyFont="1"/>
    <xf numFmtId="4" fontId="1" fillId="0" borderId="2" xfId="0" applyNumberFormat="1" applyFont="1" applyFill="1" applyBorder="1" applyAlignment="1" applyProtection="1">
      <alignment horizontal="right"/>
    </xf>
    <xf numFmtId="0" fontId="2" fillId="0" borderId="0" xfId="0" applyFont="1" applyAlignment="1">
      <alignment horizontal="left"/>
    </xf>
    <xf numFmtId="165" fontId="1" fillId="0" borderId="0" xfId="0" applyNumberFormat="1" applyFont="1" applyFill="1" applyBorder="1"/>
    <xf numFmtId="4" fontId="1" fillId="0" borderId="1" xfId="0" applyNumberFormat="1" applyFont="1" applyFill="1" applyBorder="1" applyAlignment="1">
      <alignment horizontal="left"/>
    </xf>
    <xf numFmtId="4" fontId="1" fillId="0" borderId="0" xfId="0" applyNumberFormat="1" applyFont="1" applyFill="1" applyBorder="1" applyAlignment="1">
      <alignment horizontal="left"/>
    </xf>
    <xf numFmtId="165" fontId="1" fillId="0" borderId="0" xfId="0" applyNumberFormat="1" applyFont="1" applyFill="1" applyBorder="1" applyAlignment="1">
      <alignment horizontal="right"/>
    </xf>
    <xf numFmtId="165" fontId="1" fillId="0" borderId="1" xfId="0" applyNumberFormat="1" applyFont="1" applyFill="1" applyBorder="1"/>
    <xf numFmtId="165" fontId="1" fillId="0" borderId="1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 wrapText="1"/>
    </xf>
    <xf numFmtId="0" fontId="1" fillId="0" borderId="0" xfId="0" applyFont="1" applyBorder="1" applyAlignment="1">
      <alignment wrapText="1"/>
    </xf>
    <xf numFmtId="0" fontId="0" fillId="0" borderId="2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2" fillId="0" borderId="1" xfId="0" applyNumberFormat="1" applyFont="1" applyFill="1" applyBorder="1" applyAlignment="1" applyProtection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/>
    <xf numFmtId="0" fontId="2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 applyProtection="1">
      <alignment horizontal="center" wrapText="1"/>
    </xf>
    <xf numFmtId="4" fontId="2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/>
    <xf numFmtId="0" fontId="2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vertical="top" wrapText="1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left" vertical="top" wrapText="1"/>
    </xf>
    <xf numFmtId="0" fontId="1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ternal\dfs\CBR1\Group\P&amp;R\BITRE\ISTARSS\Yearbook\Infrastructure%20Yearbook\DRAFT%20Yearbook\New%20Layout%202021%20Yearbook\4.%20Freight\DATA\FREIGHT_DC_Chapter4_20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ternal.dotars.gov.au\DFS\CBR1\Group\P&amp;R\BITRE\ISTARSS\Yearbook\Infrastructure%20Yearbook\DRAFT%20Yearbook\New%20Layout%202021%20Yearbook\4.%20Freight%20-%20COM\DATA\Road%20Freight%20model%20GNI%20COVID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ternal\dfs\P&amp;R\BITRE\ISTARSS\Yearbook\Infrastructure%20Yearbook\DRAFT%20Yearbook\Part%202%20-%20Transport\DATA\BITRE%20-%20rail%20freight2010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ternal\dfs\P&amp;R\BITRE\ISTARSS\Yearbook\Infrastructure%20Yearbook\DRAFT%20Yearbook\Part%202%20-%20Transport\DATA\BITRE_SeaFreight_2019_Table%20T%202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 2.2a"/>
      <sheetName val="T 2.3a"/>
      <sheetName val="T 2.4a"/>
      <sheetName val="T 2.5"/>
      <sheetName val="T 4.5"/>
    </sheetNames>
    <sheetDataSet>
      <sheetData sheetId="0">
        <row r="7">
          <cell r="B7">
            <v>12.215547904970618</v>
          </cell>
          <cell r="C7">
            <v>7.5356138478149779</v>
          </cell>
          <cell r="D7">
            <v>4.2268799571001221</v>
          </cell>
          <cell r="E7">
            <v>2.980564717209726</v>
          </cell>
          <cell r="F7">
            <v>2.7637591740050556</v>
          </cell>
          <cell r="G7">
            <v>0.64524310622513392</v>
          </cell>
          <cell r="H7">
            <v>0.27449555010496818</v>
          </cell>
          <cell r="I7">
            <v>0.11482224066886691</v>
          </cell>
          <cell r="J7">
            <v>30.756926498099471</v>
          </cell>
        </row>
        <row r="8">
          <cell r="B8">
            <v>14.058486220811137</v>
          </cell>
          <cell r="C8">
            <v>8.7917156689321683</v>
          </cell>
          <cell r="D8">
            <v>5.0188449434285705</v>
          </cell>
          <cell r="E8">
            <v>3.4353257866261155</v>
          </cell>
          <cell r="F8">
            <v>3.3845863461339829</v>
          </cell>
          <cell r="G8">
            <v>0.77631309256085157</v>
          </cell>
          <cell r="H8">
            <v>0.31954690070564751</v>
          </cell>
          <cell r="I8">
            <v>0.12955282017605169</v>
          </cell>
          <cell r="J8">
            <v>35.914371779374527</v>
          </cell>
        </row>
        <row r="9">
          <cell r="B9">
            <v>14.042012124634832</v>
          </cell>
          <cell r="C9">
            <v>8.8969969744274966</v>
          </cell>
          <cell r="D9">
            <v>5.0553042839085718</v>
          </cell>
          <cell r="E9">
            <v>3.432684508416886</v>
          </cell>
          <cell r="F9">
            <v>3.5719816979695382</v>
          </cell>
          <cell r="G9">
            <v>0.78877891593336191</v>
          </cell>
          <cell r="H9">
            <v>0.32800463589981493</v>
          </cell>
          <cell r="I9">
            <v>0.13197419195186008</v>
          </cell>
          <cell r="J9">
            <v>36.247737333142368</v>
          </cell>
        </row>
        <row r="10">
          <cell r="B10">
            <v>14.576473630819265</v>
          </cell>
          <cell r="C10">
            <v>9.3587182174841441</v>
          </cell>
          <cell r="D10">
            <v>5.3254903322400624</v>
          </cell>
          <cell r="E10">
            <v>3.5617453399946299</v>
          </cell>
          <cell r="F10">
            <v>3.9219605661906152</v>
          </cell>
          <cell r="G10">
            <v>0.83937233785158538</v>
          </cell>
          <cell r="H10">
            <v>0.34839576945447459</v>
          </cell>
          <cell r="I10">
            <v>0.13833737515742212</v>
          </cell>
          <cell r="J10">
            <v>38.070493569192195</v>
          </cell>
        </row>
        <row r="11">
          <cell r="B11">
            <v>15.860417160594732</v>
          </cell>
          <cell r="C11">
            <v>10.369373153882348</v>
          </cell>
          <cell r="D11">
            <v>6.0295638357474948</v>
          </cell>
          <cell r="E11">
            <v>3.8813034434742484</v>
          </cell>
          <cell r="F11">
            <v>4.5634887471621965</v>
          </cell>
          <cell r="G11">
            <v>0.95609611542264883</v>
          </cell>
          <cell r="H11">
            <v>0.39465249891713211</v>
          </cell>
          <cell r="I11">
            <v>0.15029217986537433</v>
          </cell>
          <cell r="J11">
            <v>42.205187135066168</v>
          </cell>
        </row>
        <row r="12">
          <cell r="B12">
            <v>15.665484558948934</v>
          </cell>
          <cell r="C12">
            <v>10.430205207895455</v>
          </cell>
          <cell r="D12">
            <v>6.1250280971581406</v>
          </cell>
          <cell r="E12">
            <v>3.8462610563964175</v>
          </cell>
          <cell r="F12">
            <v>4.8000558725741271</v>
          </cell>
          <cell r="G12">
            <v>0.97409030053985468</v>
          </cell>
          <cell r="H12">
            <v>0.40865966541212279</v>
          </cell>
          <cell r="I12">
            <v>0.15202408900461353</v>
          </cell>
          <cell r="J12">
            <v>42.401808847929665</v>
          </cell>
        </row>
        <row r="13">
          <cell r="B13">
            <v>17.145192745910006</v>
          </cell>
          <cell r="C13">
            <v>11.541082518484545</v>
          </cell>
          <cell r="D13">
            <v>6.8707499787349908</v>
          </cell>
          <cell r="E13">
            <v>4.160842031913214</v>
          </cell>
          <cell r="F13">
            <v>5.5141162416944161</v>
          </cell>
          <cell r="G13">
            <v>1.0913288797144542</v>
          </cell>
          <cell r="H13">
            <v>0.47001983348000248</v>
          </cell>
          <cell r="I13">
            <v>0.1637850525815982</v>
          </cell>
          <cell r="J13">
            <v>46.957117282513224</v>
          </cell>
        </row>
        <row r="14">
          <cell r="B14">
            <v>18.805952868805736</v>
          </cell>
          <cell r="C14">
            <v>12.923080201335654</v>
          </cell>
          <cell r="D14">
            <v>7.8637742166546936</v>
          </cell>
          <cell r="E14">
            <v>4.4766895709714003</v>
          </cell>
          <cell r="F14">
            <v>6.5005694939199952</v>
          </cell>
          <cell r="G14">
            <v>1.2653822846262477</v>
          </cell>
          <cell r="H14">
            <v>0.53223597974930215</v>
          </cell>
          <cell r="I14">
            <v>0.18072310675670911</v>
          </cell>
          <cell r="J14">
            <v>52.548407722819746</v>
          </cell>
        </row>
        <row r="15">
          <cell r="B15">
            <v>20.224428179547278</v>
          </cell>
          <cell r="C15">
            <v>14.098729554181151</v>
          </cell>
          <cell r="D15">
            <v>8.6882883617237887</v>
          </cell>
          <cell r="E15">
            <v>4.6785005632524177</v>
          </cell>
          <cell r="F15">
            <v>7.3882087244656054</v>
          </cell>
          <cell r="G15">
            <v>1.405647167383016</v>
          </cell>
          <cell r="H15">
            <v>0.59669201173022357</v>
          </cell>
          <cell r="I15">
            <v>0.19427041454241392</v>
          </cell>
          <cell r="J15">
            <v>57.2747649768259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st-level scenario variables"/>
      <sheetName val="Population"/>
      <sheetName val="Sheet9"/>
      <sheetName val="GDP, GNE, GNI"/>
      <sheetName val="FREIGHT by STATE by AREA"/>
      <sheetName val="State tkm by area of operation"/>
      <sheetName val="Yearbook T 2.2a"/>
      <sheetName val="Yearbook T 2.3a"/>
      <sheetName val="Yearbook T 2.4a"/>
      <sheetName val="Yearbook T 2.5"/>
      <sheetName val="Yearbook T 4.5"/>
      <sheetName val="Yearbook T 2.1a - 2.1c"/>
      <sheetName val="LCV Frt est's"/>
      <sheetName val="Rigid Frt est's"/>
      <sheetName val="Artic Frt est's"/>
      <sheetName val="Figure 1"/>
      <sheetName val="MV Census numbers"/>
      <sheetName val="SMVU number vehicles"/>
      <sheetName val="National Freight-Trucks"/>
      <sheetName val="National Road Freight data"/>
      <sheetName val="National Freight reg"/>
      <sheetName val="Sheet7"/>
      <sheetName val="Sheet1"/>
      <sheetName val="SMVU National Freight"/>
      <sheetName val="2018 2020 SMVU data"/>
      <sheetName val="COVID"/>
      <sheetName val="National aggregates"/>
      <sheetName val="Metro-level scenario variables"/>
      <sheetName val="MetroFrt adjustment"/>
      <sheetName val="SMVU metro frt reg"/>
      <sheetName val="Metro Freight - Trucks"/>
      <sheetName val="metro vs nat loads"/>
      <sheetName val="SMVU Metro Freight"/>
      <sheetName val="Sheet15"/>
      <sheetName val="SYD reg"/>
      <sheetName val="MEL reg"/>
      <sheetName val="BNE reg"/>
      <sheetName val="ADL reg"/>
      <sheetName val="PER reg"/>
      <sheetName val="DRW reg"/>
      <sheetName val="METRO FREIGHT BY STATE"/>
      <sheetName val="Metro aggregates"/>
      <sheetName val="SMVU sectoral freight data"/>
      <sheetName val="SMVU 2020 sectoral vehicle data"/>
      <sheetName val="Total IS freight per person reg"/>
      <sheetName val="IS road share reg"/>
      <sheetName val="Sheet2"/>
      <sheetName val="Sheet3"/>
      <sheetName val="Interstate freight aggregate"/>
      <sheetName val="IS OD Matrices"/>
      <sheetName val="IS OD routes analysis"/>
      <sheetName val="IS Route Freight tasks"/>
      <sheetName val="IS TO,FROM,THRU"/>
      <sheetName val="Rest of State shares"/>
      <sheetName val="REST OF STATE BY STATE"/>
      <sheetName val="State Share Pred calcs"/>
      <sheetName val="State GDP share"/>
      <sheetName val="Non-Metro aggregates"/>
    </sheetNames>
    <sheetDataSet>
      <sheetData sheetId="0"/>
      <sheetData sheetId="1"/>
      <sheetData sheetId="2"/>
      <sheetData sheetId="3"/>
      <sheetData sheetId="4"/>
      <sheetData sheetId="5"/>
      <sheetData sheetId="6">
        <row r="16">
          <cell r="B16">
            <v>21.287549370641457</v>
          </cell>
          <cell r="C16">
            <v>15.425193570040374</v>
          </cell>
          <cell r="D16">
            <v>9.2735211036089424</v>
          </cell>
          <cell r="E16">
            <v>4.7353084652811512</v>
          </cell>
          <cell r="F16">
            <v>8.0828115097491011</v>
          </cell>
          <cell r="G16">
            <v>1.4963098718317711</v>
          </cell>
          <cell r="H16">
            <v>0.65665137938779505</v>
          </cell>
          <cell r="I16">
            <v>0.20573238556257969</v>
          </cell>
          <cell r="J16">
            <v>61.163077656103169</v>
          </cell>
        </row>
        <row r="17">
          <cell r="B17">
            <v>20.335528956855587</v>
          </cell>
          <cell r="C17">
            <v>14.834490770197423</v>
          </cell>
          <cell r="D17">
            <v>8.9271273084229037</v>
          </cell>
          <cell r="E17">
            <v>4.6901456409428892</v>
          </cell>
          <cell r="F17">
            <v>8.2152582475013407</v>
          </cell>
          <cell r="G17">
            <v>1.4280092877009767</v>
          </cell>
          <cell r="H17">
            <v>0.71160747720931272</v>
          </cell>
          <cell r="I17">
            <v>0.20381977892287673</v>
          </cell>
          <cell r="J17">
            <v>59.345987467753304</v>
          </cell>
        </row>
        <row r="18">
          <cell r="B18">
            <v>22.128858717273122</v>
          </cell>
          <cell r="C18">
            <v>16.662698994966448</v>
          </cell>
          <cell r="D18">
            <v>9.7264571041616357</v>
          </cell>
          <cell r="E18">
            <v>5.3572766257826752</v>
          </cell>
          <cell r="F18">
            <v>8.5201097339434089</v>
          </cell>
          <cell r="G18">
            <v>1.5406244287512081</v>
          </cell>
          <cell r="H18">
            <v>0.85488475978780576</v>
          </cell>
          <cell r="I18">
            <v>0.22036679081416261</v>
          </cell>
          <cell r="J18">
            <v>65.011277155480471</v>
          </cell>
        </row>
        <row r="19">
          <cell r="B19">
            <v>23.614115503421512</v>
          </cell>
          <cell r="C19">
            <v>17.629404256949741</v>
          </cell>
          <cell r="D19">
            <v>10.376487246436714</v>
          </cell>
          <cell r="E19">
            <v>5.7881668871455654</v>
          </cell>
          <cell r="F19">
            <v>9.4675232425706461</v>
          </cell>
          <cell r="G19">
            <v>1.6375313120439545</v>
          </cell>
          <cell r="H19">
            <v>0.89680755352222108</v>
          </cell>
          <cell r="I19">
            <v>0.23289119865287541</v>
          </cell>
          <cell r="J19">
            <v>69.642927200743244</v>
          </cell>
        </row>
        <row r="20">
          <cell r="B20">
            <v>24.937435782375506</v>
          </cell>
          <cell r="C20">
            <v>18.130211601750155</v>
          </cell>
          <cell r="D20">
            <v>10.81532387342571</v>
          </cell>
          <cell r="E20">
            <v>6.1519082445570401</v>
          </cell>
          <cell r="F20">
            <v>10.023844421489565</v>
          </cell>
          <cell r="G20">
            <v>1.7062630493728357</v>
          </cell>
          <cell r="H20">
            <v>1.0180939497913077</v>
          </cell>
          <cell r="I20">
            <v>0.24314420213495261</v>
          </cell>
          <cell r="J20">
            <v>73.026225124897081</v>
          </cell>
        </row>
        <row r="21">
          <cell r="B21">
            <v>25.622456750994477</v>
          </cell>
          <cell r="C21">
            <v>17.725798147678439</v>
          </cell>
          <cell r="D21">
            <v>10.795478812711941</v>
          </cell>
          <cell r="E21">
            <v>6.106017395281329</v>
          </cell>
          <cell r="F21">
            <v>10.45332605007464</v>
          </cell>
          <cell r="G21">
            <v>1.7091195593490638</v>
          </cell>
          <cell r="H21">
            <v>1.0942552178359164</v>
          </cell>
          <cell r="I21">
            <v>0.2452855689570341</v>
          </cell>
          <cell r="J21">
            <v>73.751737502882847</v>
          </cell>
        </row>
        <row r="22">
          <cell r="B22">
            <v>28.755636398538488</v>
          </cell>
          <cell r="C22">
            <v>19.782033296913621</v>
          </cell>
          <cell r="D22">
            <v>11.75900875761393</v>
          </cell>
          <cell r="E22">
            <v>6.643497912368943</v>
          </cell>
          <cell r="F22">
            <v>11.763014990429779</v>
          </cell>
          <cell r="G22">
            <v>1.8377604376512147</v>
          </cell>
          <cell r="H22">
            <v>1.1609695629502854</v>
          </cell>
          <cell r="I22">
            <v>0.26690815640163473</v>
          </cell>
          <cell r="J22">
            <v>81.968829512867899</v>
          </cell>
        </row>
        <row r="23">
          <cell r="B23">
            <v>31.547148603443464</v>
          </cell>
          <cell r="C23">
            <v>20.314043559763821</v>
          </cell>
          <cell r="D23">
            <v>13.222402263370467</v>
          </cell>
          <cell r="E23">
            <v>7.2067698373234945</v>
          </cell>
          <cell r="F23">
            <v>12.900929217685134</v>
          </cell>
          <cell r="G23">
            <v>1.9698875083677951</v>
          </cell>
          <cell r="H23">
            <v>1.1598125362520841</v>
          </cell>
          <cell r="I23">
            <v>0.28402648648188961</v>
          </cell>
          <cell r="J23">
            <v>88.605020012688144</v>
          </cell>
        </row>
        <row r="24">
          <cell r="B24">
            <v>32.818363852616784</v>
          </cell>
          <cell r="C24">
            <v>20.771695187872886</v>
          </cell>
          <cell r="D24">
            <v>13.99934906189012</v>
          </cell>
          <cell r="E24">
            <v>7.562274849365954</v>
          </cell>
          <cell r="F24">
            <v>13.572611297657796</v>
          </cell>
          <cell r="G24">
            <v>2.0023287109160535</v>
          </cell>
          <cell r="H24">
            <v>1.3298039303839118</v>
          </cell>
          <cell r="I24">
            <v>0.2938136286955807</v>
          </cell>
          <cell r="J24">
            <v>92.35024051939908</v>
          </cell>
        </row>
        <row r="25">
          <cell r="B25">
            <v>31.340204033491968</v>
          </cell>
          <cell r="C25">
            <v>18.876512473976259</v>
          </cell>
          <cell r="D25">
            <v>13.029183131828988</v>
          </cell>
          <cell r="E25">
            <v>7.2448629112252805</v>
          </cell>
          <cell r="F25">
            <v>12.72018912968483</v>
          </cell>
          <cell r="G25">
            <v>1.8196350764591225</v>
          </cell>
          <cell r="H25">
            <v>1.3121677165739125</v>
          </cell>
          <cell r="I25">
            <v>0.2884759078510255</v>
          </cell>
          <cell r="J25">
            <v>86.63123038109137</v>
          </cell>
        </row>
        <row r="26">
          <cell r="B26">
            <v>32.508770016120273</v>
          </cell>
          <cell r="C26">
            <v>18.773830696511887</v>
          </cell>
          <cell r="D26">
            <v>13.887895592892562</v>
          </cell>
          <cell r="E26">
            <v>7.4717379517458413</v>
          </cell>
          <cell r="F26">
            <v>13.668350265106875</v>
          </cell>
          <cell r="G26">
            <v>1.8956817479767907</v>
          </cell>
          <cell r="H26">
            <v>1.2891178241545631</v>
          </cell>
          <cell r="I26">
            <v>0.26887659834132893</v>
          </cell>
          <cell r="J26">
            <v>89.764260692850115</v>
          </cell>
        </row>
        <row r="27">
          <cell r="B27">
            <v>34.068233483741977</v>
          </cell>
          <cell r="C27">
            <v>20.051955344255152</v>
          </cell>
          <cell r="D27">
            <v>14.637967836810571</v>
          </cell>
          <cell r="E27">
            <v>7.809107405875559</v>
          </cell>
          <cell r="F27">
            <v>14.115598709945006</v>
          </cell>
          <cell r="G27">
            <v>1.9133865590214636</v>
          </cell>
          <cell r="H27">
            <v>1.2874517416018021</v>
          </cell>
          <cell r="I27">
            <v>0.25962058951177841</v>
          </cell>
          <cell r="J27">
            <v>94.143321670763314</v>
          </cell>
        </row>
        <row r="28">
          <cell r="B28">
            <v>35.732617215145254</v>
          </cell>
          <cell r="C28">
            <v>20.700346748294002</v>
          </cell>
          <cell r="D28">
            <v>15.22441473636796</v>
          </cell>
          <cell r="E28">
            <v>8.159191547390007</v>
          </cell>
          <cell r="F28">
            <v>14.848124879454982</v>
          </cell>
          <cell r="G28">
            <v>1.9168120587215374</v>
          </cell>
          <cell r="H28">
            <v>1.261710005074191</v>
          </cell>
          <cell r="I28">
            <v>0.24819233022387027</v>
          </cell>
          <cell r="J28">
            <v>98.091409520671803</v>
          </cell>
        </row>
        <row r="29">
          <cell r="B29">
            <v>37.830179716688747</v>
          </cell>
          <cell r="C29">
            <v>21.586282793655908</v>
          </cell>
          <cell r="D29">
            <v>16.291706959599789</v>
          </cell>
          <cell r="E29">
            <v>8.5451573926424835</v>
          </cell>
          <cell r="F29">
            <v>15.862766518787971</v>
          </cell>
          <cell r="G29">
            <v>1.9747904916433514</v>
          </cell>
          <cell r="H29">
            <v>1.3401452193210328</v>
          </cell>
          <cell r="I29">
            <v>0.23979512307047715</v>
          </cell>
          <cell r="J29">
            <v>103.67082421540975</v>
          </cell>
        </row>
        <row r="30">
          <cell r="B30">
            <v>40.174584569041031</v>
          </cell>
          <cell r="C30">
            <v>22.858605893788582</v>
          </cell>
          <cell r="D30">
            <v>17.378839828874696</v>
          </cell>
          <cell r="E30">
            <v>9.1199333085268446</v>
          </cell>
          <cell r="F30">
            <v>17.186022282401705</v>
          </cell>
          <cell r="G30">
            <v>2.0850860034322105</v>
          </cell>
          <cell r="H30">
            <v>1.4666262263861645</v>
          </cell>
          <cell r="I30">
            <v>0.24909081095139082</v>
          </cell>
          <cell r="J30">
            <v>110.51878892340261</v>
          </cell>
        </row>
        <row r="31">
          <cell r="B31">
            <v>42.452533746374755</v>
          </cell>
          <cell r="C31">
            <v>24.441946757072319</v>
          </cell>
          <cell r="D31">
            <v>18.533658494177025</v>
          </cell>
          <cell r="E31">
            <v>9.6318902594641767</v>
          </cell>
          <cell r="F31">
            <v>17.833650421154424</v>
          </cell>
          <cell r="G31">
            <v>2.1191917475285882</v>
          </cell>
          <cell r="H31">
            <v>1.5188903340489401</v>
          </cell>
          <cell r="I31">
            <v>0.25557365648141989</v>
          </cell>
          <cell r="J31">
            <v>116.78733541630164</v>
          </cell>
        </row>
        <row r="32">
          <cell r="B32">
            <v>44.372753389524298</v>
          </cell>
          <cell r="C32">
            <v>26.281432843867879</v>
          </cell>
          <cell r="D32">
            <v>19.150348797014544</v>
          </cell>
          <cell r="E32">
            <v>10.187026128121371</v>
          </cell>
          <cell r="F32">
            <v>18.5063495639641</v>
          </cell>
          <cell r="G32">
            <v>2.1404762403276369</v>
          </cell>
          <cell r="H32">
            <v>1.6485546660154691</v>
          </cell>
          <cell r="I32">
            <v>0.26025513384348925</v>
          </cell>
          <cell r="J32">
            <v>122.54719676267881</v>
          </cell>
        </row>
        <row r="33">
          <cell r="B33">
            <v>47.782737699872385</v>
          </cell>
          <cell r="C33">
            <v>28.209586063493422</v>
          </cell>
          <cell r="D33">
            <v>19.738722360143427</v>
          </cell>
          <cell r="E33">
            <v>10.489033410253242</v>
          </cell>
          <cell r="F33">
            <v>17.8313998130314</v>
          </cell>
          <cell r="G33">
            <v>1.9628721673162801</v>
          </cell>
          <cell r="H33">
            <v>1.8717803868405567</v>
          </cell>
          <cell r="I33">
            <v>0.25354839303753901</v>
          </cell>
          <cell r="J33">
            <v>128.13968029398825</v>
          </cell>
        </row>
        <row r="34">
          <cell r="B34">
            <v>50.50089657579138</v>
          </cell>
          <cell r="C34">
            <v>29.607131177639612</v>
          </cell>
          <cell r="D34">
            <v>21.03215909736576</v>
          </cell>
          <cell r="E34">
            <v>10.91058190102178</v>
          </cell>
          <cell r="F34">
            <v>18.649067348330529</v>
          </cell>
          <cell r="G34">
            <v>2.0193445081294219</v>
          </cell>
          <cell r="H34">
            <v>1.8601983618862661</v>
          </cell>
          <cell r="I34">
            <v>0.24693001785105723</v>
          </cell>
          <cell r="J34">
            <v>134.82630898801582</v>
          </cell>
        </row>
        <row r="35">
          <cell r="B35">
            <v>51.617308218207228</v>
          </cell>
          <cell r="C35">
            <v>30.177418602993399</v>
          </cell>
          <cell r="D35">
            <v>22.327636622734563</v>
          </cell>
          <cell r="E35">
            <v>11.200143551470607</v>
          </cell>
          <cell r="F35">
            <v>19.564321062615559</v>
          </cell>
          <cell r="G35">
            <v>2.1380735186032926</v>
          </cell>
          <cell r="H35">
            <v>1.9136574236945225</v>
          </cell>
          <cell r="I35">
            <v>0.23420630589874558</v>
          </cell>
          <cell r="J35">
            <v>139.17276530621791</v>
          </cell>
        </row>
        <row r="36">
          <cell r="B36">
            <v>53.595498277942212</v>
          </cell>
          <cell r="C36">
            <v>31.507487006868761</v>
          </cell>
          <cell r="D36">
            <v>24.070785959678869</v>
          </cell>
          <cell r="E36">
            <v>11.569212154766864</v>
          </cell>
          <cell r="F36">
            <v>20.915178917214426</v>
          </cell>
          <cell r="G36">
            <v>2.2536158168667377</v>
          </cell>
          <cell r="H36">
            <v>2.0406040768593927</v>
          </cell>
          <cell r="I36">
            <v>0.24454113372519101</v>
          </cell>
          <cell r="J36">
            <v>146.19692334392244</v>
          </cell>
        </row>
        <row r="37">
          <cell r="B37">
            <v>55.100831271492744</v>
          </cell>
          <cell r="C37">
            <v>32.564070088379111</v>
          </cell>
          <cell r="D37">
            <v>24.880896079259291</v>
          </cell>
          <cell r="E37">
            <v>11.74715345351505</v>
          </cell>
          <cell r="F37">
            <v>21.706285323122067</v>
          </cell>
          <cell r="G37">
            <v>2.3039976606972399</v>
          </cell>
          <cell r="H37">
            <v>2.0278106552711472</v>
          </cell>
          <cell r="I37">
            <v>0.25273750397116546</v>
          </cell>
          <cell r="J37">
            <v>150.5837820357078</v>
          </cell>
        </row>
        <row r="38">
          <cell r="B38">
            <v>58.17264336764854</v>
          </cell>
          <cell r="C38">
            <v>33.399455706001255</v>
          </cell>
          <cell r="D38">
            <v>26.950854938892604</v>
          </cell>
          <cell r="E38">
            <v>12.004167512338183</v>
          </cell>
          <cell r="F38">
            <v>23.507915933716447</v>
          </cell>
          <cell r="G38">
            <v>2.4627393672948754</v>
          </cell>
          <cell r="H38">
            <v>2.072269917468835</v>
          </cell>
          <cell r="I38">
            <v>0.2510378005011446</v>
          </cell>
          <cell r="J38">
            <v>158.8210845438619</v>
          </cell>
        </row>
        <row r="39">
          <cell r="B39">
            <v>59.98736738182405</v>
          </cell>
          <cell r="C39">
            <v>34.524299445370829</v>
          </cell>
          <cell r="D39">
            <v>27.88958369536757</v>
          </cell>
          <cell r="E39">
            <v>11.983870232847819</v>
          </cell>
          <cell r="F39">
            <v>23.005063206955313</v>
          </cell>
          <cell r="G39">
            <v>2.4422531293593348</v>
          </cell>
          <cell r="H39">
            <v>2.1242801735008459</v>
          </cell>
          <cell r="I39">
            <v>0.24525063834461897</v>
          </cell>
          <cell r="J39">
            <v>162.20196790357039</v>
          </cell>
        </row>
        <row r="40">
          <cell r="B40">
            <v>62.229736987945564</v>
          </cell>
          <cell r="C40">
            <v>35.584438043663262</v>
          </cell>
          <cell r="D40">
            <v>28.74611501095265</v>
          </cell>
          <cell r="E40">
            <v>12.227547741425303</v>
          </cell>
          <cell r="F40">
            <v>24.290650576577953</v>
          </cell>
          <cell r="G40">
            <v>2.4592345523431312</v>
          </cell>
          <cell r="H40">
            <v>2.3183073673088037</v>
          </cell>
          <cell r="I40">
            <v>0.24740447668563609</v>
          </cell>
          <cell r="J40">
            <v>168.10343475690229</v>
          </cell>
        </row>
        <row r="41">
          <cell r="B41">
            <v>62.74304747748161</v>
          </cell>
          <cell r="C41">
            <v>36.199742541694064</v>
          </cell>
          <cell r="D41">
            <v>31.518979766971349</v>
          </cell>
          <cell r="E41">
            <v>12.524437234806891</v>
          </cell>
          <cell r="F41">
            <v>27.574469938387018</v>
          </cell>
          <cell r="G41">
            <v>2.7356090680621148</v>
          </cell>
          <cell r="H41">
            <v>2.5520154922625791</v>
          </cell>
          <cell r="I41">
            <v>0.25627265836511365</v>
          </cell>
          <cell r="J41">
            <v>176.1045741780307</v>
          </cell>
        </row>
        <row r="42">
          <cell r="B42">
            <v>65.701992504302368</v>
          </cell>
          <cell r="C42">
            <v>37.645204822074881</v>
          </cell>
          <cell r="D42">
            <v>32.761589956484904</v>
          </cell>
          <cell r="E42">
            <v>13.088703240708533</v>
          </cell>
          <cell r="F42">
            <v>28.663486454961127</v>
          </cell>
          <cell r="G42">
            <v>2.7914761428618835</v>
          </cell>
          <cell r="H42">
            <v>2.6230367949523061</v>
          </cell>
          <cell r="I42">
            <v>0.26153835333322289</v>
          </cell>
          <cell r="J42">
            <v>183.53702826967921</v>
          </cell>
        </row>
        <row r="43">
          <cell r="B43">
            <v>66.394149474354847</v>
          </cell>
          <cell r="C43">
            <v>38.043772852986898</v>
          </cell>
          <cell r="D43">
            <v>31.933843908586208</v>
          </cell>
          <cell r="E43">
            <v>13.131932846120515</v>
          </cell>
          <cell r="F43">
            <v>28.182124068979604</v>
          </cell>
          <cell r="G43">
            <v>2.6743514818540364</v>
          </cell>
          <cell r="H43">
            <v>2.7425707963317181</v>
          </cell>
          <cell r="I43">
            <v>0.26372738733266415</v>
          </cell>
          <cell r="J43">
            <v>183.36647281654646</v>
          </cell>
        </row>
        <row r="44">
          <cell r="B44">
            <v>65.88568811334261</v>
          </cell>
          <cell r="C44">
            <v>37.321651626967054</v>
          </cell>
          <cell r="D44">
            <v>31.463012668530833</v>
          </cell>
          <cell r="E44">
            <v>13.083414505339272</v>
          </cell>
          <cell r="F44">
            <v>28.217083149142496</v>
          </cell>
          <cell r="G44">
            <v>2.6089461809541907</v>
          </cell>
          <cell r="H44">
            <v>2.636697118404606</v>
          </cell>
          <cell r="I44">
            <v>0.2642428507457078</v>
          </cell>
          <cell r="J44">
            <v>181.48073621342678</v>
          </cell>
        </row>
        <row r="45">
          <cell r="B45">
            <v>66.922991495224636</v>
          </cell>
          <cell r="C45">
            <v>39.1342949720989</v>
          </cell>
          <cell r="D45">
            <v>33.674642116187485</v>
          </cell>
          <cell r="E45">
            <v>13.848877038663126</v>
          </cell>
          <cell r="F45">
            <v>32.137706049922024</v>
          </cell>
          <cell r="G45">
            <v>2.937451788873346</v>
          </cell>
          <cell r="H45">
            <v>2.7605233517225543</v>
          </cell>
          <cell r="I45">
            <v>0.27320908913995406</v>
          </cell>
          <cell r="J45">
            <v>191.68969590183204</v>
          </cell>
        </row>
        <row r="46">
          <cell r="B46">
            <v>66.084920071733976</v>
          </cell>
          <cell r="C46">
            <v>38.350418429400086</v>
          </cell>
          <cell r="D46">
            <v>36.940551307910496</v>
          </cell>
          <cell r="E46">
            <v>14.013523320756697</v>
          </cell>
          <cell r="F46">
            <v>37.743247938194656</v>
          </cell>
          <cell r="G46">
            <v>3.2607425851405725</v>
          </cell>
          <cell r="H46">
            <v>2.9768676254880555</v>
          </cell>
          <cell r="I46">
            <v>0.27952660844305116</v>
          </cell>
          <cell r="J46">
            <v>199.64979788706762</v>
          </cell>
        </row>
        <row r="47">
          <cell r="B47">
            <v>65.80635070991822</v>
          </cell>
          <cell r="C47">
            <v>37.719785827609428</v>
          </cell>
          <cell r="D47">
            <v>36.79576998576205</v>
          </cell>
          <cell r="E47">
            <v>13.504012495592063</v>
          </cell>
          <cell r="F47">
            <v>38.636282634474803</v>
          </cell>
          <cell r="G47">
            <v>3.2221911548751576</v>
          </cell>
          <cell r="H47">
            <v>3.2433893736060897</v>
          </cell>
          <cell r="I47">
            <v>0.276846258407003</v>
          </cell>
          <cell r="J47">
            <v>199.20462844024482</v>
          </cell>
        </row>
        <row r="48">
          <cell r="B48">
            <v>65.902244136572804</v>
          </cell>
          <cell r="C48">
            <v>38.400865253844756</v>
          </cell>
          <cell r="D48">
            <v>36.764952689788814</v>
          </cell>
          <cell r="E48">
            <v>13.176881415447784</v>
          </cell>
          <cell r="F48">
            <v>39.889726063204662</v>
          </cell>
          <cell r="G48">
            <v>3.2275405457338131</v>
          </cell>
          <cell r="H48">
            <v>3.1887159633871223</v>
          </cell>
          <cell r="I48">
            <v>0.27719963904268258</v>
          </cell>
          <cell r="J48">
            <v>200.82812570702245</v>
          </cell>
        </row>
        <row r="49">
          <cell r="B49">
            <v>66.416067766728915</v>
          </cell>
          <cell r="C49">
            <v>39.208418534059177</v>
          </cell>
          <cell r="D49">
            <v>36.966292882651537</v>
          </cell>
          <cell r="E49">
            <v>12.958414768763499</v>
          </cell>
          <cell r="F49">
            <v>40.193389540163992</v>
          </cell>
          <cell r="G49">
            <v>3.2669369031476623</v>
          </cell>
          <cell r="H49">
            <v>3.0678291889100584</v>
          </cell>
          <cell r="I49">
            <v>0.27905547210834947</v>
          </cell>
          <cell r="J49">
            <v>202.35640505653319</v>
          </cell>
        </row>
        <row r="50">
          <cell r="B50">
            <v>66.798016988481805</v>
          </cell>
          <cell r="C50">
            <v>38.912563225489954</v>
          </cell>
          <cell r="D50">
            <v>38.503621916903896</v>
          </cell>
          <cell r="E50">
            <v>12.887876738311533</v>
          </cell>
          <cell r="F50">
            <v>40.99601292878625</v>
          </cell>
          <cell r="G50">
            <v>3.4205285290290957</v>
          </cell>
          <cell r="H50">
            <v>2.967693451598314</v>
          </cell>
          <cell r="I50">
            <v>0.28251036632862364</v>
          </cell>
          <cell r="J50">
            <v>204.76882414492951</v>
          </cell>
        </row>
        <row r="51">
          <cell r="B51">
            <v>69.469904166653748</v>
          </cell>
          <cell r="C51">
            <v>41.977648654359484</v>
          </cell>
          <cell r="D51">
            <v>38.263534286536547</v>
          </cell>
          <cell r="E51">
            <v>13.483496246300419</v>
          </cell>
          <cell r="F51">
            <v>38.642954362893633</v>
          </cell>
          <cell r="G51">
            <v>3.3551171913222468</v>
          </cell>
          <cell r="H51">
            <v>3.0260643319530689</v>
          </cell>
          <cell r="I51">
            <v>0.28544881949075795</v>
          </cell>
          <cell r="J51">
            <v>208.50416805950994</v>
          </cell>
        </row>
        <row r="52">
          <cell r="B52">
            <v>71.662485320094461</v>
          </cell>
          <cell r="C52">
            <v>43.702737142107331</v>
          </cell>
          <cell r="D52">
            <v>39.108529883022591</v>
          </cell>
          <cell r="E52">
            <v>14.121101346984469</v>
          </cell>
          <cell r="F52">
            <v>38.839060428618922</v>
          </cell>
          <cell r="G52">
            <v>3.4197898917136524</v>
          </cell>
          <cell r="H52">
            <v>3.0739381155212375</v>
          </cell>
          <cell r="I52">
            <v>0.28365019120474905</v>
          </cell>
          <cell r="J52">
            <v>214.21129231926739</v>
          </cell>
        </row>
        <row r="53">
          <cell r="B53">
            <v>74.538729966976476</v>
          </cell>
          <cell r="C53">
            <v>45.624844919865303</v>
          </cell>
          <cell r="D53">
            <v>39.888634250447055</v>
          </cell>
          <cell r="E53">
            <v>14.432985959414394</v>
          </cell>
          <cell r="F53">
            <v>39.12879954196432</v>
          </cell>
          <cell r="G53">
            <v>3.4468753134900436</v>
          </cell>
          <cell r="H53">
            <v>3.108541752143569</v>
          </cell>
          <cell r="I53">
            <v>0.2934790612732926</v>
          </cell>
          <cell r="J53">
            <v>220.46289076557449</v>
          </cell>
        </row>
        <row r="54">
          <cell r="B54">
            <v>75.242091722259943</v>
          </cell>
          <cell r="C54">
            <v>43.981430854615944</v>
          </cell>
          <cell r="D54">
            <v>41.053474871206461</v>
          </cell>
          <cell r="E54">
            <v>15.351035144814663</v>
          </cell>
          <cell r="F54">
            <v>40.354070368221173</v>
          </cell>
          <cell r="G54">
            <v>3.4863731595962122</v>
          </cell>
          <cell r="H54">
            <v>3.1701029768795022</v>
          </cell>
          <cell r="I54">
            <v>0.29904988515011893</v>
          </cell>
          <cell r="J54">
            <v>222.937628982744</v>
          </cell>
        </row>
        <row r="55">
          <cell r="B55">
            <v>77.995340836273328</v>
          </cell>
          <cell r="C55">
            <v>45.09308478974571</v>
          </cell>
          <cell r="D55">
            <v>42.618667198700834</v>
          </cell>
          <cell r="E55">
            <v>15.728564601940692</v>
          </cell>
          <cell r="F55">
            <v>41.608605375310013</v>
          </cell>
          <cell r="G55">
            <v>3.5916530278710947</v>
          </cell>
          <cell r="H55">
            <v>3.2043695909850003</v>
          </cell>
          <cell r="I55">
            <v>0.27456058556545943</v>
          </cell>
          <cell r="J55">
            <v>230.11484600639218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t tonnes"/>
      <sheetName val="Net tonne kilometres"/>
      <sheetName val="Sheet3"/>
    </sheetNames>
    <sheetDataSet>
      <sheetData sheetId="0" refreshError="1"/>
      <sheetData sheetId="1">
        <row r="6">
          <cell r="T6">
            <v>16796</v>
          </cell>
        </row>
        <row r="11">
          <cell r="Y11">
            <v>456</v>
          </cell>
          <cell r="AA11">
            <v>456</v>
          </cell>
        </row>
        <row r="13">
          <cell r="Y13">
            <v>456</v>
          </cell>
        </row>
      </sheetData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100">
          <cell r="B100">
            <v>4.7</v>
          </cell>
          <cell r="C100">
            <v>8.6</v>
          </cell>
          <cell r="D100">
            <v>24.1</v>
          </cell>
          <cell r="E100">
            <v>9.1</v>
          </cell>
          <cell r="F100">
            <v>54.2</v>
          </cell>
          <cell r="G100">
            <v>3.7</v>
          </cell>
          <cell r="H100">
            <v>1.6</v>
          </cell>
          <cell r="I100" t="str">
            <v>na*</v>
          </cell>
          <cell r="J100">
            <v>106.1</v>
          </cell>
        </row>
        <row r="101">
          <cell r="B101">
            <v>5.4939772405000005</v>
          </cell>
          <cell r="C101">
            <v>8.838401426499999</v>
          </cell>
          <cell r="D101">
            <v>25.585629920500001</v>
          </cell>
          <cell r="E101">
            <v>9.6862062749</v>
          </cell>
          <cell r="F101">
            <v>57.602593980999998</v>
          </cell>
          <cell r="G101">
            <v>3.2448979308999997</v>
          </cell>
          <cell r="H101">
            <v>2.1578524173</v>
          </cell>
          <cell r="I101" t="str">
            <v>na*</v>
          </cell>
          <cell r="J101">
            <v>112.6</v>
          </cell>
        </row>
        <row r="102">
          <cell r="B102">
            <v>5.6</v>
          </cell>
          <cell r="C102">
            <v>10.3</v>
          </cell>
          <cell r="D102">
            <v>25.6</v>
          </cell>
          <cell r="E102">
            <v>9.6999999999999993</v>
          </cell>
          <cell r="F102">
            <v>60.5</v>
          </cell>
          <cell r="G102">
            <v>2.4</v>
          </cell>
          <cell r="H102">
            <v>2.8</v>
          </cell>
          <cell r="I102" t="str">
            <v>na*</v>
          </cell>
          <cell r="J102">
            <v>116.9</v>
          </cell>
        </row>
        <row r="103">
          <cell r="B103">
            <v>4.9000000000000004</v>
          </cell>
          <cell r="C103">
            <v>7.9</v>
          </cell>
          <cell r="D103">
            <v>24.8</v>
          </cell>
          <cell r="E103">
            <v>9.6999999999999993</v>
          </cell>
          <cell r="F103">
            <v>55.1</v>
          </cell>
          <cell r="G103">
            <v>3.5</v>
          </cell>
          <cell r="H103">
            <v>2.9</v>
          </cell>
          <cell r="I103" t="str">
            <v>na*</v>
          </cell>
          <cell r="J103">
            <v>108.8</v>
          </cell>
        </row>
        <row r="104">
          <cell r="C104">
            <v>8.9</v>
          </cell>
          <cell r="D104">
            <v>30.3</v>
          </cell>
          <cell r="E104">
            <v>9.6</v>
          </cell>
          <cell r="F104">
            <v>46.3</v>
          </cell>
          <cell r="G104">
            <v>4</v>
          </cell>
          <cell r="H104">
            <v>3.3</v>
          </cell>
          <cell r="I104" t="str">
            <v>na*</v>
          </cell>
          <cell r="J104">
            <v>108.8</v>
          </cell>
        </row>
        <row r="105">
          <cell r="B105">
            <v>7.4</v>
          </cell>
          <cell r="C105">
            <v>9.4</v>
          </cell>
          <cell r="D105">
            <v>30.7</v>
          </cell>
          <cell r="E105">
            <v>9</v>
          </cell>
          <cell r="F105">
            <v>41.8</v>
          </cell>
          <cell r="G105">
            <v>2.9</v>
          </cell>
          <cell r="H105">
            <v>3.2</v>
          </cell>
          <cell r="I105" t="str">
            <v>na*</v>
          </cell>
          <cell r="J105">
            <v>104.5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60"/>
  <sheetViews>
    <sheetView tabSelected="1" view="pageBreakPreview" zoomScale="90" zoomScaleNormal="145" zoomScaleSheetLayoutView="90" workbookViewId="0">
      <selection activeCell="N22" sqref="N22"/>
    </sheetView>
  </sheetViews>
  <sheetFormatPr defaultRowHeight="12.75" x14ac:dyDescent="0.2"/>
  <cols>
    <col min="1" max="1" width="10" style="12" customWidth="1"/>
    <col min="2" max="10" width="8.7109375" customWidth="1"/>
    <col min="11" max="11" width="20.28515625" customWidth="1"/>
    <col min="12" max="12" width="12.42578125" bestFit="1" customWidth="1"/>
  </cols>
  <sheetData>
    <row r="1" spans="1:17" x14ac:dyDescent="0.2">
      <c r="A1" s="19" t="s">
        <v>69</v>
      </c>
      <c r="B1" s="2"/>
      <c r="C1" s="2"/>
      <c r="D1" s="2"/>
      <c r="E1" s="2"/>
      <c r="F1" s="2"/>
      <c r="G1" s="2"/>
      <c r="H1" s="2"/>
      <c r="I1" s="2"/>
      <c r="J1" s="2"/>
    </row>
    <row r="2" spans="1:17" x14ac:dyDescent="0.2">
      <c r="A2" s="50" t="s">
        <v>0</v>
      </c>
      <c r="B2" s="20" t="s">
        <v>1</v>
      </c>
      <c r="C2" s="20" t="s">
        <v>44</v>
      </c>
      <c r="D2" s="20" t="s">
        <v>45</v>
      </c>
      <c r="E2" s="20" t="s">
        <v>2</v>
      </c>
      <c r="F2" s="20" t="s">
        <v>3</v>
      </c>
      <c r="G2" s="20" t="s">
        <v>46</v>
      </c>
      <c r="H2" s="20" t="s">
        <v>4</v>
      </c>
      <c r="I2" s="20" t="s">
        <v>5</v>
      </c>
      <c r="J2" s="20" t="s">
        <v>54</v>
      </c>
      <c r="O2" s="22"/>
    </row>
    <row r="3" spans="1:17" ht="12.75" customHeight="1" x14ac:dyDescent="0.2">
      <c r="A3" s="51"/>
      <c r="B3" s="52" t="s">
        <v>43</v>
      </c>
      <c r="C3" s="53"/>
      <c r="D3" s="53"/>
      <c r="E3" s="53"/>
      <c r="F3" s="53"/>
      <c r="G3" s="54"/>
      <c r="H3" s="54"/>
      <c r="I3" s="54"/>
      <c r="J3" s="54"/>
    </row>
    <row r="4" spans="1:17" x14ac:dyDescent="0.2">
      <c r="A4" s="11" t="s">
        <v>8</v>
      </c>
      <c r="B4" s="13">
        <f>'[1]T 2.2a'!B7</f>
        <v>12.215547904970618</v>
      </c>
      <c r="C4" s="13">
        <f>'[1]T 2.2a'!C7</f>
        <v>7.5356138478149779</v>
      </c>
      <c r="D4" s="13">
        <f>'[1]T 2.2a'!D7</f>
        <v>4.2268799571001221</v>
      </c>
      <c r="E4" s="13">
        <f>'[1]T 2.2a'!E7</f>
        <v>2.980564717209726</v>
      </c>
      <c r="F4" s="13">
        <f>'[1]T 2.2a'!F7</f>
        <v>2.7637591740050556</v>
      </c>
      <c r="G4" s="13">
        <f>'[1]T 2.2a'!G7</f>
        <v>0.64524310622513392</v>
      </c>
      <c r="H4" s="13">
        <f>'[1]T 2.2a'!H7</f>
        <v>0.27449555010496818</v>
      </c>
      <c r="I4" s="13">
        <f>'[1]T 2.2a'!I7</f>
        <v>0.11482224066886691</v>
      </c>
      <c r="J4" s="13">
        <f>'[1]T 2.2a'!J7</f>
        <v>30.756926498099471</v>
      </c>
    </row>
    <row r="5" spans="1:17" s="5" customFormat="1" x14ac:dyDescent="0.2">
      <c r="A5" s="11" t="s">
        <v>9</v>
      </c>
      <c r="B5" s="13">
        <f>'[1]T 2.2a'!B8</f>
        <v>14.058486220811137</v>
      </c>
      <c r="C5" s="13">
        <f>'[1]T 2.2a'!C8</f>
        <v>8.7917156689321683</v>
      </c>
      <c r="D5" s="13">
        <f>'[1]T 2.2a'!D8</f>
        <v>5.0188449434285705</v>
      </c>
      <c r="E5" s="13">
        <f>'[1]T 2.2a'!E8</f>
        <v>3.4353257866261155</v>
      </c>
      <c r="F5" s="13">
        <f>'[1]T 2.2a'!F8</f>
        <v>3.3845863461339829</v>
      </c>
      <c r="G5" s="13">
        <f>'[1]T 2.2a'!G8</f>
        <v>0.77631309256085157</v>
      </c>
      <c r="H5" s="13">
        <f>'[1]T 2.2a'!H8</f>
        <v>0.31954690070564751</v>
      </c>
      <c r="I5" s="13">
        <f>'[1]T 2.2a'!I8</f>
        <v>0.12955282017605169</v>
      </c>
      <c r="J5" s="13">
        <f>'[1]T 2.2a'!J8</f>
        <v>35.914371779374527</v>
      </c>
      <c r="K5" s="4"/>
      <c r="L5" s="14"/>
      <c r="Q5"/>
    </row>
    <row r="6" spans="1:17" s="5" customFormat="1" x14ac:dyDescent="0.2">
      <c r="A6" s="11" t="s">
        <v>10</v>
      </c>
      <c r="B6" s="13">
        <f>'[1]T 2.2a'!B9</f>
        <v>14.042012124634832</v>
      </c>
      <c r="C6" s="13">
        <f>'[1]T 2.2a'!C9</f>
        <v>8.8969969744274966</v>
      </c>
      <c r="D6" s="13">
        <f>'[1]T 2.2a'!D9</f>
        <v>5.0553042839085718</v>
      </c>
      <c r="E6" s="13">
        <f>'[1]T 2.2a'!E9</f>
        <v>3.432684508416886</v>
      </c>
      <c r="F6" s="13">
        <f>'[1]T 2.2a'!F9</f>
        <v>3.5719816979695382</v>
      </c>
      <c r="G6" s="13">
        <f>'[1]T 2.2a'!G9</f>
        <v>0.78877891593336191</v>
      </c>
      <c r="H6" s="13">
        <f>'[1]T 2.2a'!H9</f>
        <v>0.32800463589981493</v>
      </c>
      <c r="I6" s="13">
        <f>'[1]T 2.2a'!I9</f>
        <v>0.13197419195186008</v>
      </c>
      <c r="J6" s="13">
        <f>'[1]T 2.2a'!J9</f>
        <v>36.247737333142368</v>
      </c>
      <c r="K6" s="4"/>
      <c r="L6" s="14"/>
      <c r="Q6"/>
    </row>
    <row r="7" spans="1:17" s="5" customFormat="1" x14ac:dyDescent="0.2">
      <c r="A7" s="11" t="s">
        <v>11</v>
      </c>
      <c r="B7" s="13">
        <f>'[1]T 2.2a'!B10</f>
        <v>14.576473630819265</v>
      </c>
      <c r="C7" s="13">
        <f>'[1]T 2.2a'!C10</f>
        <v>9.3587182174841441</v>
      </c>
      <c r="D7" s="13">
        <f>'[1]T 2.2a'!D10</f>
        <v>5.3254903322400624</v>
      </c>
      <c r="E7" s="13">
        <f>'[1]T 2.2a'!E10</f>
        <v>3.5617453399946299</v>
      </c>
      <c r="F7" s="13">
        <f>'[1]T 2.2a'!F10</f>
        <v>3.9219605661906152</v>
      </c>
      <c r="G7" s="13">
        <f>'[1]T 2.2a'!G10</f>
        <v>0.83937233785158538</v>
      </c>
      <c r="H7" s="13">
        <f>'[1]T 2.2a'!H10</f>
        <v>0.34839576945447459</v>
      </c>
      <c r="I7" s="13">
        <f>'[1]T 2.2a'!I10</f>
        <v>0.13833737515742212</v>
      </c>
      <c r="J7" s="13">
        <f>'[1]T 2.2a'!J10</f>
        <v>38.070493569192195</v>
      </c>
      <c r="K7" s="4"/>
      <c r="L7" s="14"/>
      <c r="Q7"/>
    </row>
    <row r="8" spans="1:17" s="5" customFormat="1" x14ac:dyDescent="0.2">
      <c r="A8" s="11" t="s">
        <v>12</v>
      </c>
      <c r="B8" s="13">
        <f>'[1]T 2.2a'!B11</f>
        <v>15.860417160594732</v>
      </c>
      <c r="C8" s="13">
        <f>'[1]T 2.2a'!C11</f>
        <v>10.369373153882348</v>
      </c>
      <c r="D8" s="13">
        <f>'[1]T 2.2a'!D11</f>
        <v>6.0295638357474948</v>
      </c>
      <c r="E8" s="13">
        <f>'[1]T 2.2a'!E11</f>
        <v>3.8813034434742484</v>
      </c>
      <c r="F8" s="13">
        <f>'[1]T 2.2a'!F11</f>
        <v>4.5634887471621965</v>
      </c>
      <c r="G8" s="13">
        <f>'[1]T 2.2a'!G11</f>
        <v>0.95609611542264883</v>
      </c>
      <c r="H8" s="13">
        <f>'[1]T 2.2a'!H11</f>
        <v>0.39465249891713211</v>
      </c>
      <c r="I8" s="13">
        <f>'[1]T 2.2a'!I11</f>
        <v>0.15029217986537433</v>
      </c>
      <c r="J8" s="13">
        <f>'[1]T 2.2a'!J11</f>
        <v>42.205187135066168</v>
      </c>
      <c r="K8" s="4"/>
      <c r="L8" s="14"/>
      <c r="Q8"/>
    </row>
    <row r="9" spans="1:17" s="5" customFormat="1" x14ac:dyDescent="0.2">
      <c r="A9" s="11" t="s">
        <v>13</v>
      </c>
      <c r="B9" s="13">
        <f>'[1]T 2.2a'!B12</f>
        <v>15.665484558948934</v>
      </c>
      <c r="C9" s="13">
        <f>'[1]T 2.2a'!C12</f>
        <v>10.430205207895455</v>
      </c>
      <c r="D9" s="13">
        <f>'[1]T 2.2a'!D12</f>
        <v>6.1250280971581406</v>
      </c>
      <c r="E9" s="13">
        <f>'[1]T 2.2a'!E12</f>
        <v>3.8462610563964175</v>
      </c>
      <c r="F9" s="13">
        <f>'[1]T 2.2a'!F12</f>
        <v>4.8000558725741271</v>
      </c>
      <c r="G9" s="13">
        <f>'[1]T 2.2a'!G12</f>
        <v>0.97409030053985468</v>
      </c>
      <c r="H9" s="13">
        <f>'[1]T 2.2a'!H12</f>
        <v>0.40865966541212279</v>
      </c>
      <c r="I9" s="13">
        <f>'[1]T 2.2a'!I12</f>
        <v>0.15202408900461353</v>
      </c>
      <c r="J9" s="13">
        <f>'[1]T 2.2a'!J12</f>
        <v>42.401808847929665</v>
      </c>
      <c r="K9" s="4"/>
      <c r="L9" s="14"/>
      <c r="Q9"/>
    </row>
    <row r="10" spans="1:17" s="5" customFormat="1" x14ac:dyDescent="0.2">
      <c r="A10" s="11" t="s">
        <v>14</v>
      </c>
      <c r="B10" s="13">
        <f>'[1]T 2.2a'!B13</f>
        <v>17.145192745910006</v>
      </c>
      <c r="C10" s="13">
        <f>'[1]T 2.2a'!C13</f>
        <v>11.541082518484545</v>
      </c>
      <c r="D10" s="13">
        <f>'[1]T 2.2a'!D13</f>
        <v>6.8707499787349908</v>
      </c>
      <c r="E10" s="13">
        <f>'[1]T 2.2a'!E13</f>
        <v>4.160842031913214</v>
      </c>
      <c r="F10" s="13">
        <f>'[1]T 2.2a'!F13</f>
        <v>5.5141162416944161</v>
      </c>
      <c r="G10" s="13">
        <f>'[1]T 2.2a'!G13</f>
        <v>1.0913288797144542</v>
      </c>
      <c r="H10" s="13">
        <f>'[1]T 2.2a'!H13</f>
        <v>0.47001983348000248</v>
      </c>
      <c r="I10" s="13">
        <f>'[1]T 2.2a'!I13</f>
        <v>0.1637850525815982</v>
      </c>
      <c r="J10" s="13">
        <f>'[1]T 2.2a'!J13</f>
        <v>46.957117282513224</v>
      </c>
      <c r="K10" s="4"/>
      <c r="L10" s="14"/>
      <c r="Q10"/>
    </row>
    <row r="11" spans="1:17" s="5" customFormat="1" x14ac:dyDescent="0.2">
      <c r="A11" s="11" t="s">
        <v>15</v>
      </c>
      <c r="B11" s="13">
        <f>'[1]T 2.2a'!B14</f>
        <v>18.805952868805736</v>
      </c>
      <c r="C11" s="13">
        <f>'[1]T 2.2a'!C14</f>
        <v>12.923080201335654</v>
      </c>
      <c r="D11" s="13">
        <f>'[1]T 2.2a'!D14</f>
        <v>7.8637742166546936</v>
      </c>
      <c r="E11" s="13">
        <f>'[1]T 2.2a'!E14</f>
        <v>4.4766895709714003</v>
      </c>
      <c r="F11" s="13">
        <f>'[1]T 2.2a'!F14</f>
        <v>6.5005694939199952</v>
      </c>
      <c r="G11" s="13">
        <f>'[1]T 2.2a'!G14</f>
        <v>1.2653822846262477</v>
      </c>
      <c r="H11" s="13">
        <f>'[1]T 2.2a'!H14</f>
        <v>0.53223597974930215</v>
      </c>
      <c r="I11" s="13">
        <f>'[1]T 2.2a'!I14</f>
        <v>0.18072310675670911</v>
      </c>
      <c r="J11" s="13">
        <f>'[1]T 2.2a'!J14</f>
        <v>52.548407722819746</v>
      </c>
      <c r="K11" s="4"/>
      <c r="L11" s="14"/>
      <c r="Q11"/>
    </row>
    <row r="12" spans="1:17" s="5" customFormat="1" x14ac:dyDescent="0.2">
      <c r="A12" s="11" t="s">
        <v>16</v>
      </c>
      <c r="B12" s="13">
        <f>'[1]T 2.2a'!B15</f>
        <v>20.224428179547278</v>
      </c>
      <c r="C12" s="13">
        <f>'[1]T 2.2a'!C15</f>
        <v>14.098729554181151</v>
      </c>
      <c r="D12" s="13">
        <f>'[1]T 2.2a'!D15</f>
        <v>8.6882883617237887</v>
      </c>
      <c r="E12" s="13">
        <f>'[1]T 2.2a'!E15</f>
        <v>4.6785005632524177</v>
      </c>
      <c r="F12" s="13">
        <f>'[1]T 2.2a'!F15</f>
        <v>7.3882087244656054</v>
      </c>
      <c r="G12" s="13">
        <f>'[1]T 2.2a'!G15</f>
        <v>1.405647167383016</v>
      </c>
      <c r="H12" s="13">
        <f>'[1]T 2.2a'!H15</f>
        <v>0.59669201173022357</v>
      </c>
      <c r="I12" s="13">
        <f>'[1]T 2.2a'!I15</f>
        <v>0.19427041454241392</v>
      </c>
      <c r="J12" s="13">
        <f>'[1]T 2.2a'!J15</f>
        <v>57.2747649768259</v>
      </c>
      <c r="K12" s="4"/>
      <c r="L12" s="14"/>
      <c r="Q12"/>
    </row>
    <row r="13" spans="1:17" s="5" customFormat="1" x14ac:dyDescent="0.2">
      <c r="A13" s="11" t="s">
        <v>17</v>
      </c>
      <c r="B13" s="13">
        <f>'[2]Yearbook T 2.2a'!B16</f>
        <v>21.287549370641457</v>
      </c>
      <c r="C13" s="13">
        <f>'[2]Yearbook T 2.2a'!C16</f>
        <v>15.425193570040374</v>
      </c>
      <c r="D13" s="13">
        <f>'[2]Yearbook T 2.2a'!D16</f>
        <v>9.2735211036089424</v>
      </c>
      <c r="E13" s="13">
        <f>'[2]Yearbook T 2.2a'!E16</f>
        <v>4.7353084652811512</v>
      </c>
      <c r="F13" s="13">
        <f>'[2]Yearbook T 2.2a'!F16</f>
        <v>8.0828115097491011</v>
      </c>
      <c r="G13" s="13">
        <f>'[2]Yearbook T 2.2a'!G16</f>
        <v>1.4963098718317711</v>
      </c>
      <c r="H13" s="13">
        <f>'[2]Yearbook T 2.2a'!H16</f>
        <v>0.65665137938779505</v>
      </c>
      <c r="I13" s="13">
        <f>'[2]Yearbook T 2.2a'!I16</f>
        <v>0.20573238556257969</v>
      </c>
      <c r="J13" s="13">
        <f>'[2]Yearbook T 2.2a'!J16</f>
        <v>61.163077656103169</v>
      </c>
      <c r="K13" s="4"/>
      <c r="L13" s="14"/>
      <c r="Q13"/>
    </row>
    <row r="14" spans="1:17" s="5" customFormat="1" x14ac:dyDescent="0.2">
      <c r="A14" s="11" t="s">
        <v>18</v>
      </c>
      <c r="B14" s="13">
        <f>'[2]Yearbook T 2.2a'!B17</f>
        <v>20.335528956855587</v>
      </c>
      <c r="C14" s="13">
        <f>'[2]Yearbook T 2.2a'!C17</f>
        <v>14.834490770197423</v>
      </c>
      <c r="D14" s="13">
        <f>'[2]Yearbook T 2.2a'!D17</f>
        <v>8.9271273084229037</v>
      </c>
      <c r="E14" s="13">
        <f>'[2]Yearbook T 2.2a'!E17</f>
        <v>4.6901456409428892</v>
      </c>
      <c r="F14" s="13">
        <f>'[2]Yearbook T 2.2a'!F17</f>
        <v>8.2152582475013407</v>
      </c>
      <c r="G14" s="13">
        <f>'[2]Yearbook T 2.2a'!G17</f>
        <v>1.4280092877009767</v>
      </c>
      <c r="H14" s="13">
        <f>'[2]Yearbook T 2.2a'!H17</f>
        <v>0.71160747720931272</v>
      </c>
      <c r="I14" s="13">
        <f>'[2]Yearbook T 2.2a'!I17</f>
        <v>0.20381977892287673</v>
      </c>
      <c r="J14" s="13">
        <f>'[2]Yearbook T 2.2a'!J17</f>
        <v>59.345987467753304</v>
      </c>
      <c r="K14" s="4"/>
      <c r="L14" s="14"/>
      <c r="Q14"/>
    </row>
    <row r="15" spans="1:17" s="5" customFormat="1" x14ac:dyDescent="0.2">
      <c r="A15" s="11" t="s">
        <v>19</v>
      </c>
      <c r="B15" s="13">
        <f>'[2]Yearbook T 2.2a'!B18</f>
        <v>22.128858717273122</v>
      </c>
      <c r="C15" s="13">
        <f>'[2]Yearbook T 2.2a'!C18</f>
        <v>16.662698994966448</v>
      </c>
      <c r="D15" s="13">
        <f>'[2]Yearbook T 2.2a'!D18</f>
        <v>9.7264571041616357</v>
      </c>
      <c r="E15" s="13">
        <f>'[2]Yearbook T 2.2a'!E18</f>
        <v>5.3572766257826752</v>
      </c>
      <c r="F15" s="13">
        <f>'[2]Yearbook T 2.2a'!F18</f>
        <v>8.5201097339434089</v>
      </c>
      <c r="G15" s="13">
        <f>'[2]Yearbook T 2.2a'!G18</f>
        <v>1.5406244287512081</v>
      </c>
      <c r="H15" s="13">
        <f>'[2]Yearbook T 2.2a'!H18</f>
        <v>0.85488475978780576</v>
      </c>
      <c r="I15" s="13">
        <f>'[2]Yearbook T 2.2a'!I18</f>
        <v>0.22036679081416261</v>
      </c>
      <c r="J15" s="13">
        <f>'[2]Yearbook T 2.2a'!J18</f>
        <v>65.011277155480471</v>
      </c>
      <c r="K15" s="4"/>
      <c r="L15" s="14"/>
      <c r="Q15"/>
    </row>
    <row r="16" spans="1:17" s="5" customFormat="1" x14ac:dyDescent="0.2">
      <c r="A16" s="11" t="s">
        <v>20</v>
      </c>
      <c r="B16" s="13">
        <f>'[2]Yearbook T 2.2a'!B19</f>
        <v>23.614115503421512</v>
      </c>
      <c r="C16" s="13">
        <f>'[2]Yearbook T 2.2a'!C19</f>
        <v>17.629404256949741</v>
      </c>
      <c r="D16" s="13">
        <f>'[2]Yearbook T 2.2a'!D19</f>
        <v>10.376487246436714</v>
      </c>
      <c r="E16" s="13">
        <f>'[2]Yearbook T 2.2a'!E19</f>
        <v>5.7881668871455654</v>
      </c>
      <c r="F16" s="13">
        <f>'[2]Yearbook T 2.2a'!F19</f>
        <v>9.4675232425706461</v>
      </c>
      <c r="G16" s="13">
        <f>'[2]Yearbook T 2.2a'!G19</f>
        <v>1.6375313120439545</v>
      </c>
      <c r="H16" s="13">
        <f>'[2]Yearbook T 2.2a'!H19</f>
        <v>0.89680755352222108</v>
      </c>
      <c r="I16" s="13">
        <f>'[2]Yearbook T 2.2a'!I19</f>
        <v>0.23289119865287541</v>
      </c>
      <c r="J16" s="13">
        <f>'[2]Yearbook T 2.2a'!J19</f>
        <v>69.642927200743244</v>
      </c>
      <c r="K16" s="4"/>
      <c r="L16" s="14"/>
      <c r="Q16"/>
    </row>
    <row r="17" spans="1:12" s="5" customFormat="1" x14ac:dyDescent="0.2">
      <c r="A17" s="11" t="s">
        <v>21</v>
      </c>
      <c r="B17" s="13">
        <f>'[2]Yearbook T 2.2a'!B20</f>
        <v>24.937435782375506</v>
      </c>
      <c r="C17" s="13">
        <f>'[2]Yearbook T 2.2a'!C20</f>
        <v>18.130211601750155</v>
      </c>
      <c r="D17" s="13">
        <f>'[2]Yearbook T 2.2a'!D20</f>
        <v>10.81532387342571</v>
      </c>
      <c r="E17" s="13">
        <f>'[2]Yearbook T 2.2a'!E20</f>
        <v>6.1519082445570401</v>
      </c>
      <c r="F17" s="13">
        <f>'[2]Yearbook T 2.2a'!F20</f>
        <v>10.023844421489565</v>
      </c>
      <c r="G17" s="13">
        <f>'[2]Yearbook T 2.2a'!G20</f>
        <v>1.7062630493728357</v>
      </c>
      <c r="H17" s="13">
        <f>'[2]Yearbook T 2.2a'!H20</f>
        <v>1.0180939497913077</v>
      </c>
      <c r="I17" s="13">
        <f>'[2]Yearbook T 2.2a'!I20</f>
        <v>0.24314420213495261</v>
      </c>
      <c r="J17" s="13">
        <f>'[2]Yearbook T 2.2a'!J20</f>
        <v>73.026225124897081</v>
      </c>
      <c r="K17" s="4"/>
      <c r="L17" s="14"/>
    </row>
    <row r="18" spans="1:12" s="5" customFormat="1" x14ac:dyDescent="0.2">
      <c r="A18" s="11" t="s">
        <v>22</v>
      </c>
      <c r="B18" s="13">
        <f>'[2]Yearbook T 2.2a'!B21</f>
        <v>25.622456750994477</v>
      </c>
      <c r="C18" s="13">
        <f>'[2]Yearbook T 2.2a'!C21</f>
        <v>17.725798147678439</v>
      </c>
      <c r="D18" s="13">
        <f>'[2]Yearbook T 2.2a'!D21</f>
        <v>10.795478812711941</v>
      </c>
      <c r="E18" s="13">
        <f>'[2]Yearbook T 2.2a'!E21</f>
        <v>6.106017395281329</v>
      </c>
      <c r="F18" s="13">
        <f>'[2]Yearbook T 2.2a'!F21</f>
        <v>10.45332605007464</v>
      </c>
      <c r="G18" s="13">
        <f>'[2]Yearbook T 2.2a'!G21</f>
        <v>1.7091195593490638</v>
      </c>
      <c r="H18" s="13">
        <f>'[2]Yearbook T 2.2a'!H21</f>
        <v>1.0942552178359164</v>
      </c>
      <c r="I18" s="13">
        <f>'[2]Yearbook T 2.2a'!I21</f>
        <v>0.2452855689570341</v>
      </c>
      <c r="J18" s="13">
        <f>'[2]Yearbook T 2.2a'!J21</f>
        <v>73.751737502882847</v>
      </c>
      <c r="K18" s="4"/>
      <c r="L18" s="14"/>
    </row>
    <row r="19" spans="1:12" s="5" customFormat="1" x14ac:dyDescent="0.2">
      <c r="A19" s="11" t="s">
        <v>23</v>
      </c>
      <c r="B19" s="13">
        <f>'[2]Yearbook T 2.2a'!B22</f>
        <v>28.755636398538488</v>
      </c>
      <c r="C19" s="13">
        <f>'[2]Yearbook T 2.2a'!C22</f>
        <v>19.782033296913621</v>
      </c>
      <c r="D19" s="13">
        <f>'[2]Yearbook T 2.2a'!D22</f>
        <v>11.75900875761393</v>
      </c>
      <c r="E19" s="13">
        <f>'[2]Yearbook T 2.2a'!E22</f>
        <v>6.643497912368943</v>
      </c>
      <c r="F19" s="13">
        <f>'[2]Yearbook T 2.2a'!F22</f>
        <v>11.763014990429779</v>
      </c>
      <c r="G19" s="13">
        <f>'[2]Yearbook T 2.2a'!G22</f>
        <v>1.8377604376512147</v>
      </c>
      <c r="H19" s="13">
        <f>'[2]Yearbook T 2.2a'!H22</f>
        <v>1.1609695629502854</v>
      </c>
      <c r="I19" s="13">
        <f>'[2]Yearbook T 2.2a'!I22</f>
        <v>0.26690815640163473</v>
      </c>
      <c r="J19" s="13">
        <f>'[2]Yearbook T 2.2a'!J22</f>
        <v>81.968829512867899</v>
      </c>
      <c r="K19" s="4"/>
      <c r="L19" s="14"/>
    </row>
    <row r="20" spans="1:12" s="5" customFormat="1" x14ac:dyDescent="0.2">
      <c r="A20" s="11" t="s">
        <v>24</v>
      </c>
      <c r="B20" s="13">
        <f>'[2]Yearbook T 2.2a'!B23</f>
        <v>31.547148603443464</v>
      </c>
      <c r="C20" s="13">
        <f>'[2]Yearbook T 2.2a'!C23</f>
        <v>20.314043559763821</v>
      </c>
      <c r="D20" s="13">
        <f>'[2]Yearbook T 2.2a'!D23</f>
        <v>13.222402263370467</v>
      </c>
      <c r="E20" s="13">
        <f>'[2]Yearbook T 2.2a'!E23</f>
        <v>7.2067698373234945</v>
      </c>
      <c r="F20" s="13">
        <f>'[2]Yearbook T 2.2a'!F23</f>
        <v>12.900929217685134</v>
      </c>
      <c r="G20" s="13">
        <f>'[2]Yearbook T 2.2a'!G23</f>
        <v>1.9698875083677951</v>
      </c>
      <c r="H20" s="13">
        <f>'[2]Yearbook T 2.2a'!H23</f>
        <v>1.1598125362520841</v>
      </c>
      <c r="I20" s="13">
        <f>'[2]Yearbook T 2.2a'!I23</f>
        <v>0.28402648648188961</v>
      </c>
      <c r="J20" s="13">
        <f>'[2]Yearbook T 2.2a'!J23</f>
        <v>88.605020012688144</v>
      </c>
      <c r="K20" s="4"/>
      <c r="L20" s="14"/>
    </row>
    <row r="21" spans="1:12" s="5" customFormat="1" x14ac:dyDescent="0.2">
      <c r="A21" s="11" t="s">
        <v>25</v>
      </c>
      <c r="B21" s="13">
        <f>'[2]Yearbook T 2.2a'!B24</f>
        <v>32.818363852616784</v>
      </c>
      <c r="C21" s="13">
        <f>'[2]Yearbook T 2.2a'!C24</f>
        <v>20.771695187872886</v>
      </c>
      <c r="D21" s="13">
        <f>'[2]Yearbook T 2.2a'!D24</f>
        <v>13.99934906189012</v>
      </c>
      <c r="E21" s="13">
        <f>'[2]Yearbook T 2.2a'!E24</f>
        <v>7.562274849365954</v>
      </c>
      <c r="F21" s="13">
        <f>'[2]Yearbook T 2.2a'!F24</f>
        <v>13.572611297657796</v>
      </c>
      <c r="G21" s="13">
        <f>'[2]Yearbook T 2.2a'!G24</f>
        <v>2.0023287109160535</v>
      </c>
      <c r="H21" s="13">
        <f>'[2]Yearbook T 2.2a'!H24</f>
        <v>1.3298039303839118</v>
      </c>
      <c r="I21" s="13">
        <f>'[2]Yearbook T 2.2a'!I24</f>
        <v>0.2938136286955807</v>
      </c>
      <c r="J21" s="13">
        <f>'[2]Yearbook T 2.2a'!J24</f>
        <v>92.35024051939908</v>
      </c>
      <c r="K21" s="4"/>
      <c r="L21" s="14"/>
    </row>
    <row r="22" spans="1:12" s="5" customFormat="1" x14ac:dyDescent="0.2">
      <c r="A22" s="11" t="s">
        <v>26</v>
      </c>
      <c r="B22" s="13">
        <f>'[2]Yearbook T 2.2a'!B25</f>
        <v>31.340204033491968</v>
      </c>
      <c r="C22" s="13">
        <f>'[2]Yearbook T 2.2a'!C25</f>
        <v>18.876512473976259</v>
      </c>
      <c r="D22" s="13">
        <f>'[2]Yearbook T 2.2a'!D25</f>
        <v>13.029183131828988</v>
      </c>
      <c r="E22" s="13">
        <f>'[2]Yearbook T 2.2a'!E25</f>
        <v>7.2448629112252805</v>
      </c>
      <c r="F22" s="13">
        <f>'[2]Yearbook T 2.2a'!F25</f>
        <v>12.72018912968483</v>
      </c>
      <c r="G22" s="13">
        <f>'[2]Yearbook T 2.2a'!G25</f>
        <v>1.8196350764591225</v>
      </c>
      <c r="H22" s="13">
        <f>'[2]Yearbook T 2.2a'!H25</f>
        <v>1.3121677165739125</v>
      </c>
      <c r="I22" s="13">
        <f>'[2]Yearbook T 2.2a'!I25</f>
        <v>0.2884759078510255</v>
      </c>
      <c r="J22" s="13">
        <f>'[2]Yearbook T 2.2a'!J25</f>
        <v>86.63123038109137</v>
      </c>
      <c r="K22" s="4"/>
      <c r="L22" s="14"/>
    </row>
    <row r="23" spans="1:12" s="5" customFormat="1" x14ac:dyDescent="0.2">
      <c r="A23" s="11" t="s">
        <v>27</v>
      </c>
      <c r="B23" s="13">
        <f>'[2]Yearbook T 2.2a'!B26</f>
        <v>32.508770016120273</v>
      </c>
      <c r="C23" s="13">
        <f>'[2]Yearbook T 2.2a'!C26</f>
        <v>18.773830696511887</v>
      </c>
      <c r="D23" s="13">
        <f>'[2]Yearbook T 2.2a'!D26</f>
        <v>13.887895592892562</v>
      </c>
      <c r="E23" s="13">
        <f>'[2]Yearbook T 2.2a'!E26</f>
        <v>7.4717379517458413</v>
      </c>
      <c r="F23" s="13">
        <f>'[2]Yearbook T 2.2a'!F26</f>
        <v>13.668350265106875</v>
      </c>
      <c r="G23" s="13">
        <f>'[2]Yearbook T 2.2a'!G26</f>
        <v>1.8956817479767907</v>
      </c>
      <c r="H23" s="13">
        <f>'[2]Yearbook T 2.2a'!H26</f>
        <v>1.2891178241545631</v>
      </c>
      <c r="I23" s="13">
        <f>'[2]Yearbook T 2.2a'!I26</f>
        <v>0.26887659834132893</v>
      </c>
      <c r="J23" s="13">
        <f>'[2]Yearbook T 2.2a'!J26</f>
        <v>89.764260692850115</v>
      </c>
      <c r="K23" s="4"/>
      <c r="L23" s="14"/>
    </row>
    <row r="24" spans="1:12" s="5" customFormat="1" x14ac:dyDescent="0.2">
      <c r="A24" s="11" t="s">
        <v>28</v>
      </c>
      <c r="B24" s="13">
        <f>'[2]Yearbook T 2.2a'!B27</f>
        <v>34.068233483741977</v>
      </c>
      <c r="C24" s="13">
        <f>'[2]Yearbook T 2.2a'!C27</f>
        <v>20.051955344255152</v>
      </c>
      <c r="D24" s="13">
        <f>'[2]Yearbook T 2.2a'!D27</f>
        <v>14.637967836810571</v>
      </c>
      <c r="E24" s="13">
        <f>'[2]Yearbook T 2.2a'!E27</f>
        <v>7.809107405875559</v>
      </c>
      <c r="F24" s="13">
        <f>'[2]Yearbook T 2.2a'!F27</f>
        <v>14.115598709945006</v>
      </c>
      <c r="G24" s="13">
        <f>'[2]Yearbook T 2.2a'!G27</f>
        <v>1.9133865590214636</v>
      </c>
      <c r="H24" s="13">
        <f>'[2]Yearbook T 2.2a'!H27</f>
        <v>1.2874517416018021</v>
      </c>
      <c r="I24" s="13">
        <f>'[2]Yearbook T 2.2a'!I27</f>
        <v>0.25962058951177841</v>
      </c>
      <c r="J24" s="13">
        <f>'[2]Yearbook T 2.2a'!J27</f>
        <v>94.143321670763314</v>
      </c>
      <c r="K24" s="4"/>
      <c r="L24" s="14"/>
    </row>
    <row r="25" spans="1:12" s="5" customFormat="1" x14ac:dyDescent="0.2">
      <c r="A25" s="11" t="s">
        <v>29</v>
      </c>
      <c r="B25" s="13">
        <f>'[2]Yearbook T 2.2a'!B28</f>
        <v>35.732617215145254</v>
      </c>
      <c r="C25" s="13">
        <f>'[2]Yearbook T 2.2a'!C28</f>
        <v>20.700346748294002</v>
      </c>
      <c r="D25" s="13">
        <f>'[2]Yearbook T 2.2a'!D28</f>
        <v>15.22441473636796</v>
      </c>
      <c r="E25" s="13">
        <f>'[2]Yearbook T 2.2a'!E28</f>
        <v>8.159191547390007</v>
      </c>
      <c r="F25" s="13">
        <f>'[2]Yearbook T 2.2a'!F28</f>
        <v>14.848124879454982</v>
      </c>
      <c r="G25" s="13">
        <f>'[2]Yearbook T 2.2a'!G28</f>
        <v>1.9168120587215374</v>
      </c>
      <c r="H25" s="13">
        <f>'[2]Yearbook T 2.2a'!H28</f>
        <v>1.261710005074191</v>
      </c>
      <c r="I25" s="13">
        <f>'[2]Yearbook T 2.2a'!I28</f>
        <v>0.24819233022387027</v>
      </c>
      <c r="J25" s="13">
        <f>'[2]Yearbook T 2.2a'!J28</f>
        <v>98.091409520671803</v>
      </c>
      <c r="K25" s="4"/>
      <c r="L25" s="14"/>
    </row>
    <row r="26" spans="1:12" s="5" customFormat="1" x14ac:dyDescent="0.2">
      <c r="A26" s="11" t="s">
        <v>30</v>
      </c>
      <c r="B26" s="13">
        <f>'[2]Yearbook T 2.2a'!B29</f>
        <v>37.830179716688747</v>
      </c>
      <c r="C26" s="13">
        <f>'[2]Yearbook T 2.2a'!C29</f>
        <v>21.586282793655908</v>
      </c>
      <c r="D26" s="13">
        <f>'[2]Yearbook T 2.2a'!D29</f>
        <v>16.291706959599789</v>
      </c>
      <c r="E26" s="13">
        <f>'[2]Yearbook T 2.2a'!E29</f>
        <v>8.5451573926424835</v>
      </c>
      <c r="F26" s="13">
        <f>'[2]Yearbook T 2.2a'!F29</f>
        <v>15.862766518787971</v>
      </c>
      <c r="G26" s="13">
        <f>'[2]Yearbook T 2.2a'!G29</f>
        <v>1.9747904916433514</v>
      </c>
      <c r="H26" s="13">
        <f>'[2]Yearbook T 2.2a'!H29</f>
        <v>1.3401452193210328</v>
      </c>
      <c r="I26" s="13">
        <f>'[2]Yearbook T 2.2a'!I29</f>
        <v>0.23979512307047715</v>
      </c>
      <c r="J26" s="13">
        <f>'[2]Yearbook T 2.2a'!J29</f>
        <v>103.67082421540975</v>
      </c>
      <c r="K26" s="4"/>
      <c r="L26" s="14"/>
    </row>
    <row r="27" spans="1:12" s="5" customFormat="1" x14ac:dyDescent="0.2">
      <c r="A27" s="11" t="s">
        <v>31</v>
      </c>
      <c r="B27" s="13">
        <f>'[2]Yearbook T 2.2a'!B30</f>
        <v>40.174584569041031</v>
      </c>
      <c r="C27" s="13">
        <f>'[2]Yearbook T 2.2a'!C30</f>
        <v>22.858605893788582</v>
      </c>
      <c r="D27" s="13">
        <f>'[2]Yearbook T 2.2a'!D30</f>
        <v>17.378839828874696</v>
      </c>
      <c r="E27" s="13">
        <f>'[2]Yearbook T 2.2a'!E30</f>
        <v>9.1199333085268446</v>
      </c>
      <c r="F27" s="13">
        <f>'[2]Yearbook T 2.2a'!F30</f>
        <v>17.186022282401705</v>
      </c>
      <c r="G27" s="13">
        <f>'[2]Yearbook T 2.2a'!G30</f>
        <v>2.0850860034322105</v>
      </c>
      <c r="H27" s="13">
        <f>'[2]Yearbook T 2.2a'!H30</f>
        <v>1.4666262263861645</v>
      </c>
      <c r="I27" s="13">
        <f>'[2]Yearbook T 2.2a'!I30</f>
        <v>0.24909081095139082</v>
      </c>
      <c r="J27" s="13">
        <f>'[2]Yearbook T 2.2a'!J30</f>
        <v>110.51878892340261</v>
      </c>
      <c r="K27" s="4"/>
      <c r="L27" s="14"/>
    </row>
    <row r="28" spans="1:12" s="5" customFormat="1" x14ac:dyDescent="0.2">
      <c r="A28" s="11" t="s">
        <v>32</v>
      </c>
      <c r="B28" s="13">
        <f>'[2]Yearbook T 2.2a'!B31</f>
        <v>42.452533746374755</v>
      </c>
      <c r="C28" s="13">
        <f>'[2]Yearbook T 2.2a'!C31</f>
        <v>24.441946757072319</v>
      </c>
      <c r="D28" s="13">
        <f>'[2]Yearbook T 2.2a'!D31</f>
        <v>18.533658494177025</v>
      </c>
      <c r="E28" s="13">
        <f>'[2]Yearbook T 2.2a'!E31</f>
        <v>9.6318902594641767</v>
      </c>
      <c r="F28" s="13">
        <f>'[2]Yearbook T 2.2a'!F31</f>
        <v>17.833650421154424</v>
      </c>
      <c r="G28" s="13">
        <f>'[2]Yearbook T 2.2a'!G31</f>
        <v>2.1191917475285882</v>
      </c>
      <c r="H28" s="13">
        <f>'[2]Yearbook T 2.2a'!H31</f>
        <v>1.5188903340489401</v>
      </c>
      <c r="I28" s="13">
        <f>'[2]Yearbook T 2.2a'!I31</f>
        <v>0.25557365648141989</v>
      </c>
      <c r="J28" s="13">
        <f>'[2]Yearbook T 2.2a'!J31</f>
        <v>116.78733541630164</v>
      </c>
      <c r="K28" s="4"/>
      <c r="L28" s="14"/>
    </row>
    <row r="29" spans="1:12" s="5" customFormat="1" x14ac:dyDescent="0.2">
      <c r="A29" s="11" t="s">
        <v>33</v>
      </c>
      <c r="B29" s="13">
        <f>'[2]Yearbook T 2.2a'!B32</f>
        <v>44.372753389524298</v>
      </c>
      <c r="C29" s="13">
        <f>'[2]Yearbook T 2.2a'!C32</f>
        <v>26.281432843867879</v>
      </c>
      <c r="D29" s="13">
        <f>'[2]Yearbook T 2.2a'!D32</f>
        <v>19.150348797014544</v>
      </c>
      <c r="E29" s="13">
        <f>'[2]Yearbook T 2.2a'!E32</f>
        <v>10.187026128121371</v>
      </c>
      <c r="F29" s="13">
        <f>'[2]Yearbook T 2.2a'!F32</f>
        <v>18.5063495639641</v>
      </c>
      <c r="G29" s="13">
        <f>'[2]Yearbook T 2.2a'!G32</f>
        <v>2.1404762403276369</v>
      </c>
      <c r="H29" s="13">
        <f>'[2]Yearbook T 2.2a'!H32</f>
        <v>1.6485546660154691</v>
      </c>
      <c r="I29" s="13">
        <f>'[2]Yearbook T 2.2a'!I32</f>
        <v>0.26025513384348925</v>
      </c>
      <c r="J29" s="13">
        <f>'[2]Yearbook T 2.2a'!J32</f>
        <v>122.54719676267881</v>
      </c>
      <c r="K29" s="4"/>
      <c r="L29" s="14"/>
    </row>
    <row r="30" spans="1:12" s="5" customFormat="1" x14ac:dyDescent="0.2">
      <c r="A30" s="11" t="s">
        <v>34</v>
      </c>
      <c r="B30" s="13">
        <f>'[2]Yearbook T 2.2a'!B33</f>
        <v>47.782737699872385</v>
      </c>
      <c r="C30" s="13">
        <f>'[2]Yearbook T 2.2a'!C33</f>
        <v>28.209586063493422</v>
      </c>
      <c r="D30" s="13">
        <f>'[2]Yearbook T 2.2a'!D33</f>
        <v>19.738722360143427</v>
      </c>
      <c r="E30" s="13">
        <f>'[2]Yearbook T 2.2a'!E33</f>
        <v>10.489033410253242</v>
      </c>
      <c r="F30" s="13">
        <f>'[2]Yearbook T 2.2a'!F33</f>
        <v>17.8313998130314</v>
      </c>
      <c r="G30" s="13">
        <f>'[2]Yearbook T 2.2a'!G33</f>
        <v>1.9628721673162801</v>
      </c>
      <c r="H30" s="13">
        <f>'[2]Yearbook T 2.2a'!H33</f>
        <v>1.8717803868405567</v>
      </c>
      <c r="I30" s="13">
        <f>'[2]Yearbook T 2.2a'!I33</f>
        <v>0.25354839303753901</v>
      </c>
      <c r="J30" s="13">
        <f>'[2]Yearbook T 2.2a'!J33</f>
        <v>128.13968029398825</v>
      </c>
      <c r="K30" s="4"/>
      <c r="L30" s="14"/>
    </row>
    <row r="31" spans="1:12" s="5" customFormat="1" x14ac:dyDescent="0.2">
      <c r="A31" s="11" t="s">
        <v>35</v>
      </c>
      <c r="B31" s="13">
        <f>'[2]Yearbook T 2.2a'!B34</f>
        <v>50.50089657579138</v>
      </c>
      <c r="C31" s="13">
        <f>'[2]Yearbook T 2.2a'!C34</f>
        <v>29.607131177639612</v>
      </c>
      <c r="D31" s="13">
        <f>'[2]Yearbook T 2.2a'!D34</f>
        <v>21.03215909736576</v>
      </c>
      <c r="E31" s="13">
        <f>'[2]Yearbook T 2.2a'!E34</f>
        <v>10.91058190102178</v>
      </c>
      <c r="F31" s="13">
        <f>'[2]Yearbook T 2.2a'!F34</f>
        <v>18.649067348330529</v>
      </c>
      <c r="G31" s="13">
        <f>'[2]Yearbook T 2.2a'!G34</f>
        <v>2.0193445081294219</v>
      </c>
      <c r="H31" s="13">
        <f>'[2]Yearbook T 2.2a'!H34</f>
        <v>1.8601983618862661</v>
      </c>
      <c r="I31" s="13">
        <f>'[2]Yearbook T 2.2a'!I34</f>
        <v>0.24693001785105723</v>
      </c>
      <c r="J31" s="13">
        <f>'[2]Yearbook T 2.2a'!J34</f>
        <v>134.82630898801582</v>
      </c>
      <c r="K31" s="4"/>
      <c r="L31" s="14"/>
    </row>
    <row r="32" spans="1:12" s="5" customFormat="1" x14ac:dyDescent="0.2">
      <c r="A32" s="11" t="s">
        <v>36</v>
      </c>
      <c r="B32" s="13">
        <f>'[2]Yearbook T 2.2a'!B35</f>
        <v>51.617308218207228</v>
      </c>
      <c r="C32" s="13">
        <f>'[2]Yearbook T 2.2a'!C35</f>
        <v>30.177418602993399</v>
      </c>
      <c r="D32" s="13">
        <f>'[2]Yearbook T 2.2a'!D35</f>
        <v>22.327636622734563</v>
      </c>
      <c r="E32" s="13">
        <f>'[2]Yearbook T 2.2a'!E35</f>
        <v>11.200143551470607</v>
      </c>
      <c r="F32" s="13">
        <f>'[2]Yearbook T 2.2a'!F35</f>
        <v>19.564321062615559</v>
      </c>
      <c r="G32" s="13">
        <f>'[2]Yearbook T 2.2a'!G35</f>
        <v>2.1380735186032926</v>
      </c>
      <c r="H32" s="13">
        <f>'[2]Yearbook T 2.2a'!H35</f>
        <v>1.9136574236945225</v>
      </c>
      <c r="I32" s="13">
        <f>'[2]Yearbook T 2.2a'!I35</f>
        <v>0.23420630589874558</v>
      </c>
      <c r="J32" s="13">
        <f>'[2]Yearbook T 2.2a'!J35</f>
        <v>139.17276530621791</v>
      </c>
      <c r="K32" s="4"/>
      <c r="L32" s="14"/>
    </row>
    <row r="33" spans="1:17" s="5" customFormat="1" x14ac:dyDescent="0.2">
      <c r="A33" s="11" t="s">
        <v>37</v>
      </c>
      <c r="B33" s="13">
        <f>'[2]Yearbook T 2.2a'!B36</f>
        <v>53.595498277942212</v>
      </c>
      <c r="C33" s="13">
        <f>'[2]Yearbook T 2.2a'!C36</f>
        <v>31.507487006868761</v>
      </c>
      <c r="D33" s="13">
        <f>'[2]Yearbook T 2.2a'!D36</f>
        <v>24.070785959678869</v>
      </c>
      <c r="E33" s="13">
        <f>'[2]Yearbook T 2.2a'!E36</f>
        <v>11.569212154766864</v>
      </c>
      <c r="F33" s="13">
        <f>'[2]Yearbook T 2.2a'!F36</f>
        <v>20.915178917214426</v>
      </c>
      <c r="G33" s="13">
        <f>'[2]Yearbook T 2.2a'!G36</f>
        <v>2.2536158168667377</v>
      </c>
      <c r="H33" s="13">
        <f>'[2]Yearbook T 2.2a'!H36</f>
        <v>2.0406040768593927</v>
      </c>
      <c r="I33" s="13">
        <f>'[2]Yearbook T 2.2a'!I36</f>
        <v>0.24454113372519101</v>
      </c>
      <c r="J33" s="13">
        <f>'[2]Yearbook T 2.2a'!J36</f>
        <v>146.19692334392244</v>
      </c>
      <c r="K33" s="4"/>
      <c r="L33" s="14"/>
    </row>
    <row r="34" spans="1:17" x14ac:dyDescent="0.2">
      <c r="A34" s="11" t="s">
        <v>38</v>
      </c>
      <c r="B34" s="13">
        <f>'[2]Yearbook T 2.2a'!B37</f>
        <v>55.100831271492744</v>
      </c>
      <c r="C34" s="13">
        <f>'[2]Yearbook T 2.2a'!C37</f>
        <v>32.564070088379111</v>
      </c>
      <c r="D34" s="13">
        <f>'[2]Yearbook T 2.2a'!D37</f>
        <v>24.880896079259291</v>
      </c>
      <c r="E34" s="13">
        <f>'[2]Yearbook T 2.2a'!E37</f>
        <v>11.74715345351505</v>
      </c>
      <c r="F34" s="13">
        <f>'[2]Yearbook T 2.2a'!F37</f>
        <v>21.706285323122067</v>
      </c>
      <c r="G34" s="13">
        <f>'[2]Yearbook T 2.2a'!G37</f>
        <v>2.3039976606972399</v>
      </c>
      <c r="H34" s="13">
        <f>'[2]Yearbook T 2.2a'!H37</f>
        <v>2.0278106552711472</v>
      </c>
      <c r="I34" s="13">
        <f>'[2]Yearbook T 2.2a'!I37</f>
        <v>0.25273750397116546</v>
      </c>
      <c r="J34" s="13">
        <f>'[2]Yearbook T 2.2a'!J37</f>
        <v>150.5837820357078</v>
      </c>
      <c r="K34" s="4"/>
      <c r="L34" s="14"/>
      <c r="O34" s="5"/>
      <c r="P34" s="5"/>
      <c r="Q34" s="5"/>
    </row>
    <row r="35" spans="1:17" x14ac:dyDescent="0.2">
      <c r="A35" s="11" t="s">
        <v>39</v>
      </c>
      <c r="B35" s="13">
        <f>'[2]Yearbook T 2.2a'!B38</f>
        <v>58.17264336764854</v>
      </c>
      <c r="C35" s="13">
        <f>'[2]Yearbook T 2.2a'!C38</f>
        <v>33.399455706001255</v>
      </c>
      <c r="D35" s="13">
        <f>'[2]Yearbook T 2.2a'!D38</f>
        <v>26.950854938892604</v>
      </c>
      <c r="E35" s="13">
        <f>'[2]Yearbook T 2.2a'!E38</f>
        <v>12.004167512338183</v>
      </c>
      <c r="F35" s="13">
        <f>'[2]Yearbook T 2.2a'!F38</f>
        <v>23.507915933716447</v>
      </c>
      <c r="G35" s="13">
        <f>'[2]Yearbook T 2.2a'!G38</f>
        <v>2.4627393672948754</v>
      </c>
      <c r="H35" s="13">
        <f>'[2]Yearbook T 2.2a'!H38</f>
        <v>2.072269917468835</v>
      </c>
      <c r="I35" s="13">
        <f>'[2]Yearbook T 2.2a'!I38</f>
        <v>0.2510378005011446</v>
      </c>
      <c r="J35" s="13">
        <f>'[2]Yearbook T 2.2a'!J38</f>
        <v>158.8210845438619</v>
      </c>
      <c r="K35" s="4"/>
      <c r="L35" s="14"/>
      <c r="O35" s="5"/>
      <c r="P35" s="5"/>
      <c r="Q35" s="5"/>
    </row>
    <row r="36" spans="1:17" x14ac:dyDescent="0.2">
      <c r="A36" s="11" t="s">
        <v>40</v>
      </c>
      <c r="B36" s="13">
        <f>'[2]Yearbook T 2.2a'!B39</f>
        <v>59.98736738182405</v>
      </c>
      <c r="C36" s="13">
        <f>'[2]Yearbook T 2.2a'!C39</f>
        <v>34.524299445370829</v>
      </c>
      <c r="D36" s="13">
        <f>'[2]Yearbook T 2.2a'!D39</f>
        <v>27.88958369536757</v>
      </c>
      <c r="E36" s="13">
        <f>'[2]Yearbook T 2.2a'!E39</f>
        <v>11.983870232847819</v>
      </c>
      <c r="F36" s="13">
        <f>'[2]Yearbook T 2.2a'!F39</f>
        <v>23.005063206955313</v>
      </c>
      <c r="G36" s="13">
        <f>'[2]Yearbook T 2.2a'!G39</f>
        <v>2.4422531293593348</v>
      </c>
      <c r="H36" s="13">
        <f>'[2]Yearbook T 2.2a'!H39</f>
        <v>2.1242801735008459</v>
      </c>
      <c r="I36" s="13">
        <f>'[2]Yearbook T 2.2a'!I39</f>
        <v>0.24525063834461897</v>
      </c>
      <c r="J36" s="13">
        <f>'[2]Yearbook T 2.2a'!J39</f>
        <v>162.20196790357039</v>
      </c>
      <c r="K36" s="4"/>
      <c r="L36" s="14"/>
      <c r="O36" s="5"/>
      <c r="P36" s="5"/>
      <c r="Q36" s="5"/>
    </row>
    <row r="37" spans="1:17" x14ac:dyDescent="0.2">
      <c r="A37" s="11" t="s">
        <v>41</v>
      </c>
      <c r="B37" s="13">
        <f>'[2]Yearbook T 2.2a'!B40</f>
        <v>62.229736987945564</v>
      </c>
      <c r="C37" s="13">
        <f>'[2]Yearbook T 2.2a'!C40</f>
        <v>35.584438043663262</v>
      </c>
      <c r="D37" s="13">
        <f>'[2]Yearbook T 2.2a'!D40</f>
        <v>28.74611501095265</v>
      </c>
      <c r="E37" s="13">
        <f>'[2]Yearbook T 2.2a'!E40</f>
        <v>12.227547741425303</v>
      </c>
      <c r="F37" s="13">
        <f>'[2]Yearbook T 2.2a'!F40</f>
        <v>24.290650576577953</v>
      </c>
      <c r="G37" s="13">
        <f>'[2]Yearbook T 2.2a'!G40</f>
        <v>2.4592345523431312</v>
      </c>
      <c r="H37" s="13">
        <f>'[2]Yearbook T 2.2a'!H40</f>
        <v>2.3183073673088037</v>
      </c>
      <c r="I37" s="13">
        <f>'[2]Yearbook T 2.2a'!I40</f>
        <v>0.24740447668563609</v>
      </c>
      <c r="J37" s="13">
        <f>'[2]Yearbook T 2.2a'!J40</f>
        <v>168.10343475690229</v>
      </c>
      <c r="K37" s="4"/>
      <c r="L37" s="14"/>
      <c r="O37" s="5"/>
      <c r="P37" s="5"/>
      <c r="Q37" s="5"/>
    </row>
    <row r="38" spans="1:17" x14ac:dyDescent="0.2">
      <c r="A38" s="11" t="s">
        <v>47</v>
      </c>
      <c r="B38" s="13">
        <f>'[2]Yearbook T 2.2a'!B41</f>
        <v>62.74304747748161</v>
      </c>
      <c r="C38" s="13">
        <f>'[2]Yearbook T 2.2a'!C41</f>
        <v>36.199742541694064</v>
      </c>
      <c r="D38" s="13">
        <f>'[2]Yearbook T 2.2a'!D41</f>
        <v>31.518979766971349</v>
      </c>
      <c r="E38" s="13">
        <f>'[2]Yearbook T 2.2a'!E41</f>
        <v>12.524437234806891</v>
      </c>
      <c r="F38" s="13">
        <f>'[2]Yearbook T 2.2a'!F41</f>
        <v>27.574469938387018</v>
      </c>
      <c r="G38" s="13">
        <f>'[2]Yearbook T 2.2a'!G41</f>
        <v>2.7356090680621148</v>
      </c>
      <c r="H38" s="13">
        <f>'[2]Yearbook T 2.2a'!H41</f>
        <v>2.5520154922625791</v>
      </c>
      <c r="I38" s="13">
        <f>'[2]Yearbook T 2.2a'!I41</f>
        <v>0.25627265836511365</v>
      </c>
      <c r="J38" s="13">
        <f>'[2]Yearbook T 2.2a'!J41</f>
        <v>176.1045741780307</v>
      </c>
      <c r="K38" s="4"/>
      <c r="L38" s="14"/>
      <c r="O38" s="5"/>
      <c r="P38" s="5"/>
      <c r="Q38" s="5"/>
    </row>
    <row r="39" spans="1:17" x14ac:dyDescent="0.2">
      <c r="A39" s="11" t="s">
        <v>48</v>
      </c>
      <c r="B39" s="13">
        <f>'[2]Yearbook T 2.2a'!B42</f>
        <v>65.701992504302368</v>
      </c>
      <c r="C39" s="13">
        <f>'[2]Yearbook T 2.2a'!C42</f>
        <v>37.645204822074881</v>
      </c>
      <c r="D39" s="13">
        <f>'[2]Yearbook T 2.2a'!D42</f>
        <v>32.761589956484904</v>
      </c>
      <c r="E39" s="13">
        <f>'[2]Yearbook T 2.2a'!E42</f>
        <v>13.088703240708533</v>
      </c>
      <c r="F39" s="13">
        <f>'[2]Yearbook T 2.2a'!F42</f>
        <v>28.663486454961127</v>
      </c>
      <c r="G39" s="13">
        <f>'[2]Yearbook T 2.2a'!G42</f>
        <v>2.7914761428618835</v>
      </c>
      <c r="H39" s="13">
        <f>'[2]Yearbook T 2.2a'!H42</f>
        <v>2.6230367949523061</v>
      </c>
      <c r="I39" s="13">
        <f>'[2]Yearbook T 2.2a'!I42</f>
        <v>0.26153835333322289</v>
      </c>
      <c r="J39" s="13">
        <f>'[2]Yearbook T 2.2a'!J42</f>
        <v>183.53702826967921</v>
      </c>
      <c r="K39" s="4"/>
      <c r="L39" s="14"/>
      <c r="O39" s="5"/>
      <c r="P39" s="5"/>
      <c r="Q39" s="5"/>
    </row>
    <row r="40" spans="1:17" x14ac:dyDescent="0.2">
      <c r="A40" s="11" t="s">
        <v>49</v>
      </c>
      <c r="B40" s="13">
        <f>'[2]Yearbook T 2.2a'!B43</f>
        <v>66.394149474354847</v>
      </c>
      <c r="C40" s="13">
        <f>'[2]Yearbook T 2.2a'!C43</f>
        <v>38.043772852986898</v>
      </c>
      <c r="D40" s="13">
        <f>'[2]Yearbook T 2.2a'!D43</f>
        <v>31.933843908586208</v>
      </c>
      <c r="E40" s="13">
        <f>'[2]Yearbook T 2.2a'!E43</f>
        <v>13.131932846120515</v>
      </c>
      <c r="F40" s="13">
        <f>'[2]Yearbook T 2.2a'!F43</f>
        <v>28.182124068979604</v>
      </c>
      <c r="G40" s="13">
        <f>'[2]Yearbook T 2.2a'!G43</f>
        <v>2.6743514818540364</v>
      </c>
      <c r="H40" s="13">
        <f>'[2]Yearbook T 2.2a'!H43</f>
        <v>2.7425707963317181</v>
      </c>
      <c r="I40" s="13">
        <f>'[2]Yearbook T 2.2a'!I43</f>
        <v>0.26372738733266415</v>
      </c>
      <c r="J40" s="13">
        <f>'[2]Yearbook T 2.2a'!J43</f>
        <v>183.36647281654646</v>
      </c>
      <c r="K40" s="4"/>
      <c r="L40" s="14"/>
      <c r="O40" s="5"/>
      <c r="P40" s="5"/>
      <c r="Q40" s="5"/>
    </row>
    <row r="41" spans="1:17" x14ac:dyDescent="0.2">
      <c r="A41" s="11" t="s">
        <v>50</v>
      </c>
      <c r="B41" s="13">
        <f>'[2]Yearbook T 2.2a'!B44</f>
        <v>65.88568811334261</v>
      </c>
      <c r="C41" s="13">
        <f>'[2]Yearbook T 2.2a'!C44</f>
        <v>37.321651626967054</v>
      </c>
      <c r="D41" s="13">
        <f>'[2]Yearbook T 2.2a'!D44</f>
        <v>31.463012668530833</v>
      </c>
      <c r="E41" s="13">
        <f>'[2]Yearbook T 2.2a'!E44</f>
        <v>13.083414505339272</v>
      </c>
      <c r="F41" s="13">
        <f>'[2]Yearbook T 2.2a'!F44</f>
        <v>28.217083149142496</v>
      </c>
      <c r="G41" s="13">
        <f>'[2]Yearbook T 2.2a'!G44</f>
        <v>2.6089461809541907</v>
      </c>
      <c r="H41" s="13">
        <f>'[2]Yearbook T 2.2a'!H44</f>
        <v>2.636697118404606</v>
      </c>
      <c r="I41" s="13">
        <f>'[2]Yearbook T 2.2a'!I44</f>
        <v>0.2642428507457078</v>
      </c>
      <c r="J41" s="13">
        <f>'[2]Yearbook T 2.2a'!J44</f>
        <v>181.48073621342678</v>
      </c>
      <c r="K41" s="4"/>
      <c r="L41" s="14"/>
      <c r="O41" s="5"/>
      <c r="P41" s="5"/>
      <c r="Q41" s="5"/>
    </row>
    <row r="42" spans="1:17" x14ac:dyDescent="0.2">
      <c r="A42" s="11" t="s">
        <v>51</v>
      </c>
      <c r="B42" s="13">
        <f>'[2]Yearbook T 2.2a'!B45</f>
        <v>66.922991495224636</v>
      </c>
      <c r="C42" s="13">
        <f>'[2]Yearbook T 2.2a'!C45</f>
        <v>39.1342949720989</v>
      </c>
      <c r="D42" s="13">
        <f>'[2]Yearbook T 2.2a'!D45</f>
        <v>33.674642116187485</v>
      </c>
      <c r="E42" s="13">
        <f>'[2]Yearbook T 2.2a'!E45</f>
        <v>13.848877038663126</v>
      </c>
      <c r="F42" s="13">
        <f>'[2]Yearbook T 2.2a'!F45</f>
        <v>32.137706049922024</v>
      </c>
      <c r="G42" s="13">
        <f>'[2]Yearbook T 2.2a'!G45</f>
        <v>2.937451788873346</v>
      </c>
      <c r="H42" s="13">
        <f>'[2]Yearbook T 2.2a'!H45</f>
        <v>2.7605233517225543</v>
      </c>
      <c r="I42" s="13">
        <f>'[2]Yearbook T 2.2a'!I45</f>
        <v>0.27320908913995406</v>
      </c>
      <c r="J42" s="13">
        <f>'[2]Yearbook T 2.2a'!J45</f>
        <v>191.68969590183204</v>
      </c>
      <c r="K42" s="4"/>
      <c r="L42" s="14"/>
      <c r="O42" s="5"/>
      <c r="P42" s="5"/>
      <c r="Q42" s="5"/>
    </row>
    <row r="43" spans="1:17" x14ac:dyDescent="0.2">
      <c r="A43" s="11" t="s">
        <v>52</v>
      </c>
      <c r="B43" s="13">
        <f>'[2]Yearbook T 2.2a'!B46</f>
        <v>66.084920071733976</v>
      </c>
      <c r="C43" s="13">
        <f>'[2]Yearbook T 2.2a'!C46</f>
        <v>38.350418429400086</v>
      </c>
      <c r="D43" s="13">
        <f>'[2]Yearbook T 2.2a'!D46</f>
        <v>36.940551307910496</v>
      </c>
      <c r="E43" s="13">
        <f>'[2]Yearbook T 2.2a'!E46</f>
        <v>14.013523320756697</v>
      </c>
      <c r="F43" s="13">
        <f>'[2]Yearbook T 2.2a'!F46</f>
        <v>37.743247938194656</v>
      </c>
      <c r="G43" s="13">
        <f>'[2]Yearbook T 2.2a'!G46</f>
        <v>3.2607425851405725</v>
      </c>
      <c r="H43" s="13">
        <f>'[2]Yearbook T 2.2a'!H46</f>
        <v>2.9768676254880555</v>
      </c>
      <c r="I43" s="13">
        <f>'[2]Yearbook T 2.2a'!I46</f>
        <v>0.27952660844305116</v>
      </c>
      <c r="J43" s="13">
        <f>'[2]Yearbook T 2.2a'!J46</f>
        <v>199.64979788706762</v>
      </c>
      <c r="K43" s="4"/>
      <c r="L43" s="14"/>
      <c r="O43" s="5"/>
      <c r="P43" s="5"/>
      <c r="Q43" s="5"/>
    </row>
    <row r="44" spans="1:17" x14ac:dyDescent="0.2">
      <c r="A44" s="11" t="s">
        <v>53</v>
      </c>
      <c r="B44" s="13">
        <f>'[2]Yearbook T 2.2a'!B47</f>
        <v>65.80635070991822</v>
      </c>
      <c r="C44" s="13">
        <f>'[2]Yearbook T 2.2a'!C47</f>
        <v>37.719785827609428</v>
      </c>
      <c r="D44" s="13">
        <f>'[2]Yearbook T 2.2a'!D47</f>
        <v>36.79576998576205</v>
      </c>
      <c r="E44" s="13">
        <f>'[2]Yearbook T 2.2a'!E47</f>
        <v>13.504012495592063</v>
      </c>
      <c r="F44" s="13">
        <f>'[2]Yearbook T 2.2a'!F47</f>
        <v>38.636282634474803</v>
      </c>
      <c r="G44" s="13">
        <f>'[2]Yearbook T 2.2a'!G47</f>
        <v>3.2221911548751576</v>
      </c>
      <c r="H44" s="13">
        <f>'[2]Yearbook T 2.2a'!H47</f>
        <v>3.2433893736060897</v>
      </c>
      <c r="I44" s="13">
        <f>'[2]Yearbook T 2.2a'!I47</f>
        <v>0.276846258407003</v>
      </c>
      <c r="J44" s="13">
        <f>'[2]Yearbook T 2.2a'!J47</f>
        <v>199.20462844024482</v>
      </c>
      <c r="K44" s="4"/>
      <c r="L44" s="14"/>
      <c r="O44" s="5"/>
      <c r="P44" s="5"/>
      <c r="Q44" s="5"/>
    </row>
    <row r="45" spans="1:17" x14ac:dyDescent="0.2">
      <c r="A45" s="11" t="s">
        <v>56</v>
      </c>
      <c r="B45" s="13">
        <f>'[2]Yearbook T 2.2a'!B48</f>
        <v>65.902244136572804</v>
      </c>
      <c r="C45" s="13">
        <f>'[2]Yearbook T 2.2a'!C48</f>
        <v>38.400865253844756</v>
      </c>
      <c r="D45" s="13">
        <f>'[2]Yearbook T 2.2a'!D48</f>
        <v>36.764952689788814</v>
      </c>
      <c r="E45" s="13">
        <f>'[2]Yearbook T 2.2a'!E48</f>
        <v>13.176881415447784</v>
      </c>
      <c r="F45" s="13">
        <f>'[2]Yearbook T 2.2a'!F48</f>
        <v>39.889726063204662</v>
      </c>
      <c r="G45" s="13">
        <f>'[2]Yearbook T 2.2a'!G48</f>
        <v>3.2275405457338131</v>
      </c>
      <c r="H45" s="13">
        <f>'[2]Yearbook T 2.2a'!H48</f>
        <v>3.1887159633871223</v>
      </c>
      <c r="I45" s="13">
        <f>'[2]Yearbook T 2.2a'!I48</f>
        <v>0.27719963904268258</v>
      </c>
      <c r="J45" s="13">
        <f>'[2]Yearbook T 2.2a'!J48</f>
        <v>200.82812570702245</v>
      </c>
      <c r="K45" s="4"/>
      <c r="L45" s="14"/>
      <c r="O45" s="5"/>
      <c r="P45" s="5"/>
      <c r="Q45" s="5"/>
    </row>
    <row r="46" spans="1:17" x14ac:dyDescent="0.2">
      <c r="A46" s="11" t="s">
        <v>59</v>
      </c>
      <c r="B46" s="13">
        <f>'[2]Yearbook T 2.2a'!B49</f>
        <v>66.416067766728915</v>
      </c>
      <c r="C46" s="13">
        <f>'[2]Yearbook T 2.2a'!C49</f>
        <v>39.208418534059177</v>
      </c>
      <c r="D46" s="13">
        <f>'[2]Yearbook T 2.2a'!D49</f>
        <v>36.966292882651537</v>
      </c>
      <c r="E46" s="13">
        <f>'[2]Yearbook T 2.2a'!E49</f>
        <v>12.958414768763499</v>
      </c>
      <c r="F46" s="13">
        <f>'[2]Yearbook T 2.2a'!F49</f>
        <v>40.193389540163992</v>
      </c>
      <c r="G46" s="13">
        <f>'[2]Yearbook T 2.2a'!G49</f>
        <v>3.2669369031476623</v>
      </c>
      <c r="H46" s="13">
        <f>'[2]Yearbook T 2.2a'!H49</f>
        <v>3.0678291889100584</v>
      </c>
      <c r="I46" s="13">
        <f>'[2]Yearbook T 2.2a'!I49</f>
        <v>0.27905547210834947</v>
      </c>
      <c r="J46" s="13">
        <f>'[2]Yearbook T 2.2a'!J49</f>
        <v>202.35640505653319</v>
      </c>
      <c r="K46" s="4"/>
      <c r="L46" s="14"/>
    </row>
    <row r="47" spans="1:17" x14ac:dyDescent="0.2">
      <c r="A47" s="25" t="s">
        <v>60</v>
      </c>
      <c r="B47" s="13">
        <f>'[2]Yearbook T 2.2a'!B50</f>
        <v>66.798016988481805</v>
      </c>
      <c r="C47" s="13">
        <f>'[2]Yearbook T 2.2a'!C50</f>
        <v>38.912563225489954</v>
      </c>
      <c r="D47" s="13">
        <f>'[2]Yearbook T 2.2a'!D50</f>
        <v>38.503621916903896</v>
      </c>
      <c r="E47" s="13">
        <f>'[2]Yearbook T 2.2a'!E50</f>
        <v>12.887876738311533</v>
      </c>
      <c r="F47" s="13">
        <f>'[2]Yearbook T 2.2a'!F50</f>
        <v>40.99601292878625</v>
      </c>
      <c r="G47" s="13">
        <f>'[2]Yearbook T 2.2a'!G50</f>
        <v>3.4205285290290957</v>
      </c>
      <c r="H47" s="13">
        <f>'[2]Yearbook T 2.2a'!H50</f>
        <v>2.967693451598314</v>
      </c>
      <c r="I47" s="13">
        <f>'[2]Yearbook T 2.2a'!I50</f>
        <v>0.28251036632862364</v>
      </c>
      <c r="J47" s="13">
        <f>'[2]Yearbook T 2.2a'!J50</f>
        <v>204.76882414492951</v>
      </c>
      <c r="K47" s="4"/>
      <c r="L47" s="14"/>
    </row>
    <row r="48" spans="1:17" x14ac:dyDescent="0.2">
      <c r="A48" s="25" t="s">
        <v>64</v>
      </c>
      <c r="B48" s="13">
        <f>'[2]Yearbook T 2.2a'!B51</f>
        <v>69.469904166653748</v>
      </c>
      <c r="C48" s="13">
        <f>'[2]Yearbook T 2.2a'!C51</f>
        <v>41.977648654359484</v>
      </c>
      <c r="D48" s="13">
        <f>'[2]Yearbook T 2.2a'!D51</f>
        <v>38.263534286536547</v>
      </c>
      <c r="E48" s="13">
        <f>'[2]Yearbook T 2.2a'!E51</f>
        <v>13.483496246300419</v>
      </c>
      <c r="F48" s="13">
        <f>'[2]Yearbook T 2.2a'!F51</f>
        <v>38.642954362893633</v>
      </c>
      <c r="G48" s="13">
        <f>'[2]Yearbook T 2.2a'!G51</f>
        <v>3.3551171913222468</v>
      </c>
      <c r="H48" s="13">
        <f>'[2]Yearbook T 2.2a'!H51</f>
        <v>3.0260643319530689</v>
      </c>
      <c r="I48" s="13">
        <f>'[2]Yearbook T 2.2a'!I51</f>
        <v>0.28544881949075795</v>
      </c>
      <c r="J48" s="13">
        <f>'[2]Yearbook T 2.2a'!J51</f>
        <v>208.50416805950994</v>
      </c>
      <c r="K48" s="7"/>
      <c r="L48" s="14"/>
    </row>
    <row r="49" spans="1:13" x14ac:dyDescent="0.2">
      <c r="A49" s="25" t="s">
        <v>65</v>
      </c>
      <c r="B49" s="13">
        <f>'[2]Yearbook T 2.2a'!B52</f>
        <v>71.662485320094461</v>
      </c>
      <c r="C49" s="13">
        <f>'[2]Yearbook T 2.2a'!C52</f>
        <v>43.702737142107331</v>
      </c>
      <c r="D49" s="13">
        <f>'[2]Yearbook T 2.2a'!D52</f>
        <v>39.108529883022591</v>
      </c>
      <c r="E49" s="13">
        <f>'[2]Yearbook T 2.2a'!E52</f>
        <v>14.121101346984469</v>
      </c>
      <c r="F49" s="13">
        <f>'[2]Yearbook T 2.2a'!F52</f>
        <v>38.839060428618922</v>
      </c>
      <c r="G49" s="13">
        <f>'[2]Yearbook T 2.2a'!G52</f>
        <v>3.4197898917136524</v>
      </c>
      <c r="H49" s="13">
        <f>'[2]Yearbook T 2.2a'!H52</f>
        <v>3.0739381155212375</v>
      </c>
      <c r="I49" s="13">
        <f>'[2]Yearbook T 2.2a'!I52</f>
        <v>0.28365019120474905</v>
      </c>
      <c r="J49" s="13">
        <f>'[2]Yearbook T 2.2a'!J52</f>
        <v>214.21129231926739</v>
      </c>
      <c r="K49" s="7"/>
      <c r="L49" s="14"/>
    </row>
    <row r="50" spans="1:13" x14ac:dyDescent="0.2">
      <c r="A50" s="25" t="s">
        <v>66</v>
      </c>
      <c r="B50" s="13">
        <f>'[2]Yearbook T 2.2a'!B53</f>
        <v>74.538729966976476</v>
      </c>
      <c r="C50" s="13">
        <f>'[2]Yearbook T 2.2a'!C53</f>
        <v>45.624844919865303</v>
      </c>
      <c r="D50" s="13">
        <f>'[2]Yearbook T 2.2a'!D53</f>
        <v>39.888634250447055</v>
      </c>
      <c r="E50" s="13">
        <f>'[2]Yearbook T 2.2a'!E53</f>
        <v>14.432985959414394</v>
      </c>
      <c r="F50" s="13">
        <f>'[2]Yearbook T 2.2a'!F53</f>
        <v>39.12879954196432</v>
      </c>
      <c r="G50" s="13">
        <f>'[2]Yearbook T 2.2a'!G53</f>
        <v>3.4468753134900436</v>
      </c>
      <c r="H50" s="13">
        <f>'[2]Yearbook T 2.2a'!H53</f>
        <v>3.108541752143569</v>
      </c>
      <c r="I50" s="13">
        <f>'[2]Yearbook T 2.2a'!I53</f>
        <v>0.2934790612732926</v>
      </c>
      <c r="J50" s="13">
        <f>'[2]Yearbook T 2.2a'!J53</f>
        <v>220.46289076557449</v>
      </c>
      <c r="K50" s="7"/>
      <c r="L50" s="14"/>
    </row>
    <row r="51" spans="1:13" x14ac:dyDescent="0.2">
      <c r="A51" s="25" t="s">
        <v>67</v>
      </c>
      <c r="B51" s="13">
        <f>'[2]Yearbook T 2.2a'!B54</f>
        <v>75.242091722259943</v>
      </c>
      <c r="C51" s="13">
        <f>'[2]Yearbook T 2.2a'!C54</f>
        <v>43.981430854615944</v>
      </c>
      <c r="D51" s="13">
        <f>'[2]Yearbook T 2.2a'!D54</f>
        <v>41.053474871206461</v>
      </c>
      <c r="E51" s="13">
        <f>'[2]Yearbook T 2.2a'!E54</f>
        <v>15.351035144814663</v>
      </c>
      <c r="F51" s="13">
        <f>'[2]Yearbook T 2.2a'!F54</f>
        <v>40.354070368221173</v>
      </c>
      <c r="G51" s="13">
        <f>'[2]Yearbook T 2.2a'!G54</f>
        <v>3.4863731595962122</v>
      </c>
      <c r="H51" s="13">
        <f>'[2]Yearbook T 2.2a'!H54</f>
        <v>3.1701029768795022</v>
      </c>
      <c r="I51" s="13">
        <f>'[2]Yearbook T 2.2a'!I54</f>
        <v>0.29904988515011893</v>
      </c>
      <c r="J51" s="13">
        <f>'[2]Yearbook T 2.2a'!J54</f>
        <v>222.937628982744</v>
      </c>
      <c r="K51" s="4"/>
      <c r="L51" s="14"/>
    </row>
    <row r="52" spans="1:13" x14ac:dyDescent="0.2">
      <c r="A52" s="24" t="s">
        <v>78</v>
      </c>
      <c r="B52" s="17">
        <f>'[2]Yearbook T 2.2a'!B55</f>
        <v>77.995340836273328</v>
      </c>
      <c r="C52" s="17">
        <f>'[2]Yearbook T 2.2a'!C55</f>
        <v>45.09308478974571</v>
      </c>
      <c r="D52" s="17">
        <f>'[2]Yearbook T 2.2a'!D55</f>
        <v>42.618667198700834</v>
      </c>
      <c r="E52" s="17">
        <f>'[2]Yearbook T 2.2a'!E55</f>
        <v>15.728564601940692</v>
      </c>
      <c r="F52" s="17">
        <f>'[2]Yearbook T 2.2a'!F55</f>
        <v>41.608605375310013</v>
      </c>
      <c r="G52" s="17">
        <f>'[2]Yearbook T 2.2a'!G55</f>
        <v>3.5916530278710947</v>
      </c>
      <c r="H52" s="17">
        <f>'[2]Yearbook T 2.2a'!H55</f>
        <v>3.2043695909850003</v>
      </c>
      <c r="I52" s="17">
        <f>'[2]Yearbook T 2.2a'!I55</f>
        <v>0.27456058556545943</v>
      </c>
      <c r="J52" s="17">
        <f>'[2]Yearbook T 2.2a'!J55</f>
        <v>230.11484600639218</v>
      </c>
      <c r="K52" s="4"/>
      <c r="L52" s="14"/>
    </row>
    <row r="53" spans="1:13" x14ac:dyDescent="0.2">
      <c r="A53" s="19" t="s">
        <v>63</v>
      </c>
      <c r="B53" s="13"/>
      <c r="C53" s="13"/>
      <c r="D53" s="13"/>
      <c r="E53" s="13"/>
      <c r="F53" s="13"/>
      <c r="G53" s="13"/>
      <c r="H53" s="13"/>
      <c r="I53" s="13"/>
      <c r="J53" s="13"/>
      <c r="K53" s="4"/>
      <c r="L53" s="14"/>
    </row>
    <row r="54" spans="1:13" ht="12.75" customHeight="1" x14ac:dyDescent="0.2">
      <c r="A54" s="55" t="s">
        <v>61</v>
      </c>
      <c r="B54" s="55"/>
      <c r="C54" s="55"/>
      <c r="D54" s="55"/>
      <c r="E54" s="55"/>
      <c r="F54" s="55"/>
      <c r="G54" s="55"/>
      <c r="H54" s="56"/>
      <c r="I54" s="56"/>
      <c r="J54" s="56"/>
      <c r="K54" s="4"/>
      <c r="L54" s="14"/>
    </row>
    <row r="55" spans="1:13" ht="25.5" customHeight="1" x14ac:dyDescent="0.2">
      <c r="A55" s="1"/>
      <c r="B55" s="2"/>
      <c r="C55" s="2"/>
      <c r="D55" s="2"/>
      <c r="E55" s="2"/>
      <c r="F55" s="2"/>
      <c r="G55" s="2"/>
      <c r="H55" s="2"/>
      <c r="I55" s="2"/>
      <c r="J55" s="2"/>
      <c r="K55" s="14"/>
    </row>
    <row r="56" spans="1:13" x14ac:dyDescent="0.2">
      <c r="A56" s="19" t="s">
        <v>70</v>
      </c>
      <c r="B56" s="26"/>
      <c r="C56" s="26"/>
      <c r="D56" s="26"/>
      <c r="E56" s="26"/>
      <c r="F56" s="26"/>
      <c r="G56" s="27"/>
      <c r="H56" s="27"/>
      <c r="I56" s="27"/>
      <c r="J56" s="27"/>
    </row>
    <row r="57" spans="1:13" x14ac:dyDescent="0.2">
      <c r="A57" s="62" t="s">
        <v>0</v>
      </c>
      <c r="B57" s="28" t="s">
        <v>1</v>
      </c>
      <c r="C57" s="28" t="s">
        <v>44</v>
      </c>
      <c r="D57" s="28" t="s">
        <v>45</v>
      </c>
      <c r="E57" s="28" t="s">
        <v>2</v>
      </c>
      <c r="F57" s="28" t="s">
        <v>3</v>
      </c>
      <c r="G57" s="28" t="s">
        <v>46</v>
      </c>
      <c r="H57" s="28" t="s">
        <v>4</v>
      </c>
      <c r="I57" s="28" t="s">
        <v>5</v>
      </c>
      <c r="J57" s="28" t="s">
        <v>6</v>
      </c>
    </row>
    <row r="58" spans="1:13" ht="12.75" customHeight="1" x14ac:dyDescent="0.2">
      <c r="A58" s="63"/>
      <c r="B58" s="52" t="s">
        <v>43</v>
      </c>
      <c r="C58" s="53"/>
      <c r="D58" s="53"/>
      <c r="E58" s="53"/>
      <c r="F58" s="53"/>
      <c r="G58" s="54"/>
      <c r="H58" s="54"/>
      <c r="I58" s="54"/>
      <c r="J58" s="54"/>
    </row>
    <row r="59" spans="1:13" s="5" customFormat="1" x14ac:dyDescent="0.2">
      <c r="A59" s="3" t="s">
        <v>7</v>
      </c>
      <c r="B59" s="15">
        <v>7.4344100030483871</v>
      </c>
      <c r="C59" s="15">
        <v>2.8982265784208487</v>
      </c>
      <c r="D59" s="15">
        <v>6.9721920437078699</v>
      </c>
      <c r="E59" s="15">
        <v>3.1865655962904134</v>
      </c>
      <c r="F59" s="15">
        <v>21.976700999390317</v>
      </c>
      <c r="G59" s="15">
        <v>0.19296477914215793</v>
      </c>
      <c r="H59" s="16" t="s">
        <v>42</v>
      </c>
      <c r="I59" s="16" t="s">
        <v>42</v>
      </c>
      <c r="J59" s="15">
        <v>42.661059999999992</v>
      </c>
      <c r="K59" s="7"/>
      <c r="L59" s="7"/>
      <c r="M59" s="23"/>
    </row>
    <row r="60" spans="1:13" s="5" customFormat="1" x14ac:dyDescent="0.2">
      <c r="A60" s="3" t="s">
        <v>8</v>
      </c>
      <c r="B60" s="15">
        <v>8.1402178954424453</v>
      </c>
      <c r="C60" s="15">
        <v>3.1733783647975611</v>
      </c>
      <c r="D60" s="15">
        <v>7.6341178952170363</v>
      </c>
      <c r="E60" s="15">
        <v>3.4890917075179266</v>
      </c>
      <c r="F60" s="15">
        <v>24.06312467091151</v>
      </c>
      <c r="G60" s="15">
        <v>0.21128446611352025</v>
      </c>
      <c r="H60" s="16" t="s">
        <v>42</v>
      </c>
      <c r="I60" s="16" t="s">
        <v>42</v>
      </c>
      <c r="J60" s="15">
        <v>46.711214999999996</v>
      </c>
      <c r="K60" s="7"/>
      <c r="L60" s="7"/>
    </row>
    <row r="61" spans="1:13" s="5" customFormat="1" x14ac:dyDescent="0.2">
      <c r="A61" s="3" t="s">
        <v>9</v>
      </c>
      <c r="B61" s="15">
        <v>8.5235462827356887</v>
      </c>
      <c r="C61" s="15">
        <v>3.0831715810342275</v>
      </c>
      <c r="D61" s="15">
        <v>7.7469839057584169</v>
      </c>
      <c r="E61" s="15">
        <v>3.8549014006744562</v>
      </c>
      <c r="F61" s="15">
        <v>30.591961792253404</v>
      </c>
      <c r="G61" s="15">
        <v>0.27407503754379492</v>
      </c>
      <c r="H61" s="16" t="s">
        <v>42</v>
      </c>
      <c r="I61" s="16" t="s">
        <v>42</v>
      </c>
      <c r="J61" s="15">
        <v>54.074639999999988</v>
      </c>
      <c r="L61" s="7"/>
    </row>
    <row r="62" spans="1:13" s="5" customFormat="1" x14ac:dyDescent="0.2">
      <c r="A62" s="3" t="s">
        <v>10</v>
      </c>
      <c r="B62" s="15">
        <v>8.635088291913922</v>
      </c>
      <c r="C62" s="15">
        <v>3.0399742642519003</v>
      </c>
      <c r="D62" s="15">
        <v>8.9651611816575549</v>
      </c>
      <c r="E62" s="15">
        <v>3.8274886530254042</v>
      </c>
      <c r="F62" s="15">
        <v>34.249963750745103</v>
      </c>
      <c r="G62" s="15">
        <v>0.26871885840612086</v>
      </c>
      <c r="H62" s="16" t="s">
        <v>42</v>
      </c>
      <c r="I62" s="16" t="s">
        <v>42</v>
      </c>
      <c r="J62" s="15">
        <v>58.986394999999995</v>
      </c>
      <c r="L62" s="7"/>
    </row>
    <row r="63" spans="1:13" s="5" customFormat="1" x14ac:dyDescent="0.2">
      <c r="A63" s="3" t="s">
        <v>11</v>
      </c>
      <c r="B63" s="15">
        <v>8.3478042011619848</v>
      </c>
      <c r="C63" s="15">
        <v>2.9926550167048389</v>
      </c>
      <c r="D63" s="15">
        <v>9.8428649566094428</v>
      </c>
      <c r="E63" s="15">
        <v>3.8039615310667987</v>
      </c>
      <c r="F63" s="15">
        <v>30.435492507249268</v>
      </c>
      <c r="G63" s="15">
        <v>0.22587178720766532</v>
      </c>
      <c r="H63" s="16" t="s">
        <v>42</v>
      </c>
      <c r="I63" s="16" t="s">
        <v>42</v>
      </c>
      <c r="J63" s="15">
        <v>55.648649999999996</v>
      </c>
      <c r="K63" s="7"/>
      <c r="L63" s="7"/>
    </row>
    <row r="64" spans="1:13" s="5" customFormat="1" x14ac:dyDescent="0.2">
      <c r="A64" s="3" t="s">
        <v>12</v>
      </c>
      <c r="B64" s="15">
        <v>9.0731254402885888</v>
      </c>
      <c r="C64" s="15">
        <v>2.9613260935117851</v>
      </c>
      <c r="D64" s="15">
        <v>10.01379914316842</v>
      </c>
      <c r="E64" s="15">
        <v>4.0398640308962621</v>
      </c>
      <c r="F64" s="15">
        <v>31.393638997544496</v>
      </c>
      <c r="G64" s="15">
        <v>0.24093629459045587</v>
      </c>
      <c r="H64" s="16" t="s">
        <v>42</v>
      </c>
      <c r="I64" s="16" t="s">
        <v>42</v>
      </c>
      <c r="J64" s="15">
        <v>57.72269</v>
      </c>
      <c r="K64" s="7"/>
      <c r="L64" s="7"/>
    </row>
    <row r="65" spans="1:12" s="5" customFormat="1" x14ac:dyDescent="0.2">
      <c r="A65" s="3" t="s">
        <v>13</v>
      </c>
      <c r="B65" s="15">
        <v>9.1844509440231406</v>
      </c>
      <c r="C65" s="15">
        <v>3.0886757859116698</v>
      </c>
      <c r="D65" s="15">
        <v>10.35076512690978</v>
      </c>
      <c r="E65" s="15">
        <v>4.1010250589573678</v>
      </c>
      <c r="F65" s="15">
        <v>32.871664470591071</v>
      </c>
      <c r="G65" s="15">
        <v>0.24563012560697151</v>
      </c>
      <c r="H65" s="16" t="s">
        <v>42</v>
      </c>
      <c r="I65" s="16" t="s">
        <v>42</v>
      </c>
      <c r="J65" s="15">
        <v>59.842211512000006</v>
      </c>
      <c r="K65" s="7"/>
      <c r="L65" s="7"/>
    </row>
    <row r="66" spans="1:12" s="5" customFormat="1" x14ac:dyDescent="0.2">
      <c r="A66" s="3" t="s">
        <v>14</v>
      </c>
      <c r="B66" s="15">
        <v>9.1071691457622954</v>
      </c>
      <c r="C66" s="15">
        <v>3.2637300026395053</v>
      </c>
      <c r="D66" s="15">
        <v>11.336566631112175</v>
      </c>
      <c r="E66" s="15">
        <v>4.4710120666135813</v>
      </c>
      <c r="F66" s="15">
        <v>31.391714731092506</v>
      </c>
      <c r="G66" s="15">
        <v>0.25621036277993481</v>
      </c>
      <c r="H66" s="16" t="s">
        <v>42</v>
      </c>
      <c r="I66" s="16" t="s">
        <v>42</v>
      </c>
      <c r="J66" s="15">
        <v>59.826402940000001</v>
      </c>
      <c r="K66" s="7"/>
      <c r="L66" s="7"/>
    </row>
    <row r="67" spans="1:12" s="5" customFormat="1" x14ac:dyDescent="0.2">
      <c r="A67" s="3" t="s">
        <v>15</v>
      </c>
      <c r="B67" s="15">
        <v>10.586727241352111</v>
      </c>
      <c r="C67" s="15">
        <v>3.859302775359239</v>
      </c>
      <c r="D67" s="15">
        <v>11.380565512213471</v>
      </c>
      <c r="E67" s="15">
        <v>4.7379355870765307</v>
      </c>
      <c r="F67" s="15">
        <v>32.886524106437271</v>
      </c>
      <c r="G67" s="15">
        <v>0.24481229756137035</v>
      </c>
      <c r="H67" s="16" t="s">
        <v>42</v>
      </c>
      <c r="I67" s="16" t="s">
        <v>42</v>
      </c>
      <c r="J67" s="15">
        <v>63.695867519999993</v>
      </c>
      <c r="K67" s="7"/>
      <c r="L67" s="7"/>
    </row>
    <row r="68" spans="1:12" s="5" customFormat="1" x14ac:dyDescent="0.2">
      <c r="A68" s="3" t="s">
        <v>16</v>
      </c>
      <c r="B68" s="15">
        <v>10.59953088313239</v>
      </c>
      <c r="C68" s="15">
        <v>3.7237193306829277</v>
      </c>
      <c r="D68" s="15">
        <v>12.045488095152168</v>
      </c>
      <c r="E68" s="15">
        <v>4.8982065013178921</v>
      </c>
      <c r="F68" s="15">
        <v>34.202026050770407</v>
      </c>
      <c r="G68" s="15">
        <v>0.24763805894421079</v>
      </c>
      <c r="H68" s="16" t="s">
        <v>42</v>
      </c>
      <c r="I68" s="16" t="s">
        <v>42</v>
      </c>
      <c r="J68" s="15">
        <v>65.716608919999999</v>
      </c>
      <c r="K68" s="7"/>
      <c r="L68" s="7"/>
    </row>
    <row r="69" spans="1:12" s="5" customFormat="1" x14ac:dyDescent="0.2">
      <c r="A69" s="3" t="s">
        <v>17</v>
      </c>
      <c r="B69" s="15">
        <v>10.810650478951102</v>
      </c>
      <c r="C69" s="15">
        <v>3.4606523238208338</v>
      </c>
      <c r="D69" s="15">
        <v>13.208304484791954</v>
      </c>
      <c r="E69" s="15">
        <v>4.8976839036925295</v>
      </c>
      <c r="F69" s="15">
        <v>32.745611905977277</v>
      </c>
      <c r="G69" s="15">
        <v>0.24846382243999823</v>
      </c>
      <c r="H69" s="16" t="s">
        <v>42</v>
      </c>
      <c r="I69" s="16" t="s">
        <v>42</v>
      </c>
      <c r="J69" s="15">
        <v>65.371366919673676</v>
      </c>
      <c r="K69" s="7"/>
      <c r="L69" s="7"/>
    </row>
    <row r="70" spans="1:12" s="5" customFormat="1" x14ac:dyDescent="0.2">
      <c r="A70" s="3" t="s">
        <v>18</v>
      </c>
      <c r="B70" s="15">
        <v>9.1694792980338597</v>
      </c>
      <c r="C70" s="15">
        <v>2.4822146369938092</v>
      </c>
      <c r="D70" s="15">
        <v>13.253229802155689</v>
      </c>
      <c r="E70" s="15">
        <v>4.5624725707546308</v>
      </c>
      <c r="F70" s="15">
        <v>30.124020313925268</v>
      </c>
      <c r="G70" s="15">
        <v>0.24716537335178038</v>
      </c>
      <c r="H70" s="16" t="s">
        <v>42</v>
      </c>
      <c r="I70" s="16" t="s">
        <v>42</v>
      </c>
      <c r="J70" s="15">
        <v>59.83858199521503</v>
      </c>
      <c r="K70" s="7"/>
      <c r="L70" s="7"/>
    </row>
    <row r="71" spans="1:12" s="5" customFormat="1" x14ac:dyDescent="0.2">
      <c r="A71" s="3" t="s">
        <v>19</v>
      </c>
      <c r="B71" s="15">
        <v>11.233777314477418</v>
      </c>
      <c r="C71" s="15">
        <v>3.1395797669418513</v>
      </c>
      <c r="D71" s="15">
        <v>15.533289904534309</v>
      </c>
      <c r="E71" s="15">
        <v>5.0267068256231342</v>
      </c>
      <c r="F71" s="15">
        <v>30.26005105250605</v>
      </c>
      <c r="G71" s="15">
        <v>0.24771743234215882</v>
      </c>
      <c r="H71" s="16" t="s">
        <v>42</v>
      </c>
      <c r="I71" s="16" t="s">
        <v>42</v>
      </c>
      <c r="J71" s="15">
        <v>65.441122296424922</v>
      </c>
      <c r="K71" s="7"/>
      <c r="L71" s="7"/>
    </row>
    <row r="72" spans="1:12" s="5" customFormat="1" x14ac:dyDescent="0.2">
      <c r="A72" s="3" t="s">
        <v>20</v>
      </c>
      <c r="B72" s="15">
        <v>12.529271322910491</v>
      </c>
      <c r="C72" s="15">
        <v>3.5946194323378076</v>
      </c>
      <c r="D72" s="15">
        <v>16.899322680126218</v>
      </c>
      <c r="E72" s="15">
        <v>5.3072965648757018</v>
      </c>
      <c r="F72" s="15">
        <v>34.023523294525759</v>
      </c>
      <c r="G72" s="15">
        <v>0.24873209401969806</v>
      </c>
      <c r="H72" s="16" t="s">
        <v>42</v>
      </c>
      <c r="I72" s="16" t="s">
        <v>42</v>
      </c>
      <c r="J72" s="15">
        <v>72.602765388795703</v>
      </c>
      <c r="K72" s="7"/>
      <c r="L72" s="7"/>
    </row>
    <row r="73" spans="1:12" s="5" customFormat="1" x14ac:dyDescent="0.2">
      <c r="A73" s="3" t="s">
        <v>21</v>
      </c>
      <c r="B73" s="15">
        <v>14.107989408275364</v>
      </c>
      <c r="C73" s="15">
        <v>3.1917939992664803</v>
      </c>
      <c r="D73" s="15">
        <v>18.485514661373532</v>
      </c>
      <c r="E73" s="15">
        <v>6.1226270696852279</v>
      </c>
      <c r="F73" s="15">
        <v>35.17335945116433</v>
      </c>
      <c r="G73" s="15">
        <v>0.25256679119066394</v>
      </c>
      <c r="H73" s="16" t="s">
        <v>42</v>
      </c>
      <c r="I73" s="16" t="s">
        <v>42</v>
      </c>
      <c r="J73" s="15">
        <v>77.333851380955579</v>
      </c>
      <c r="K73" s="7"/>
      <c r="L73" s="7"/>
    </row>
    <row r="74" spans="1:12" s="5" customFormat="1" x14ac:dyDescent="0.2">
      <c r="A74" s="3" t="s">
        <v>22</v>
      </c>
      <c r="B74" s="15">
        <v>14.376431558762441</v>
      </c>
      <c r="C74" s="15">
        <v>3.3362620111125296</v>
      </c>
      <c r="D74" s="15">
        <v>19.779970871751765</v>
      </c>
      <c r="E74" s="15">
        <v>5.9004362603622909</v>
      </c>
      <c r="F74" s="15">
        <v>36.711753322978971</v>
      </c>
      <c r="G74" s="15">
        <v>0.25212857029368441</v>
      </c>
      <c r="H74" s="16" t="s">
        <v>42</v>
      </c>
      <c r="I74" s="16" t="s">
        <v>42</v>
      </c>
      <c r="J74" s="15">
        <v>80.356982595261684</v>
      </c>
      <c r="K74" s="7"/>
      <c r="L74" s="7"/>
    </row>
    <row r="75" spans="1:12" s="5" customFormat="1" x14ac:dyDescent="0.2">
      <c r="A75" s="3" t="s">
        <v>23</v>
      </c>
      <c r="B75" s="15">
        <v>14.388635188712716</v>
      </c>
      <c r="C75" s="15">
        <v>3.4197431694555376</v>
      </c>
      <c r="D75" s="15">
        <v>20.704732771374974</v>
      </c>
      <c r="E75" s="15">
        <v>6.4198194435938163</v>
      </c>
      <c r="F75" s="15">
        <v>36.710376903855582</v>
      </c>
      <c r="G75" s="15">
        <v>0.24729190738508078</v>
      </c>
      <c r="H75" s="16" t="s">
        <v>42</v>
      </c>
      <c r="I75" s="16" t="s">
        <v>42</v>
      </c>
      <c r="J75" s="15">
        <v>81.890599384377708</v>
      </c>
      <c r="K75" s="7"/>
      <c r="L75" s="7"/>
    </row>
    <row r="76" spans="1:12" s="5" customFormat="1" x14ac:dyDescent="0.2">
      <c r="A76" s="3" t="s">
        <v>24</v>
      </c>
      <c r="B76" s="15">
        <v>13.615151630445814</v>
      </c>
      <c r="C76" s="15">
        <v>3.2860002201127623</v>
      </c>
      <c r="D76" s="15">
        <v>21.862801219906455</v>
      </c>
      <c r="E76" s="15">
        <v>6.7092697256866849</v>
      </c>
      <c r="F76" s="15">
        <v>34.86553456332922</v>
      </c>
      <c r="G76" s="15">
        <v>0.24509884857936778</v>
      </c>
      <c r="H76" s="16" t="s">
        <v>42</v>
      </c>
      <c r="I76" s="16" t="s">
        <v>42</v>
      </c>
      <c r="J76" s="15">
        <v>80.583856208060297</v>
      </c>
      <c r="K76" s="7"/>
      <c r="L76" s="7"/>
    </row>
    <row r="77" spans="1:12" s="5" customFormat="1" x14ac:dyDescent="0.2">
      <c r="A77" s="3" t="s">
        <v>25</v>
      </c>
      <c r="B77" s="15">
        <v>14.743716876431302</v>
      </c>
      <c r="C77" s="15">
        <v>3.7609536901879648</v>
      </c>
      <c r="D77" s="15">
        <v>22.84738397794742</v>
      </c>
      <c r="E77" s="15">
        <v>6.8621319963499614</v>
      </c>
      <c r="F77" s="15">
        <v>39.451588699476737</v>
      </c>
      <c r="G77" s="15">
        <v>0.24958994233377041</v>
      </c>
      <c r="H77" s="16" t="s">
        <v>42</v>
      </c>
      <c r="I77" s="16" t="s">
        <v>42</v>
      </c>
      <c r="J77" s="15">
        <v>87.915365182727157</v>
      </c>
      <c r="K77" s="7"/>
      <c r="L77" s="7"/>
    </row>
    <row r="78" spans="1:12" s="5" customFormat="1" x14ac:dyDescent="0.2">
      <c r="A78" s="3" t="s">
        <v>26</v>
      </c>
      <c r="B78" s="15">
        <v>14.683242059135061</v>
      </c>
      <c r="C78" s="15">
        <v>3.8199968793980963</v>
      </c>
      <c r="D78" s="15">
        <v>23.353602543779715</v>
      </c>
      <c r="E78" s="15">
        <v>6.6433012805139064</v>
      </c>
      <c r="F78" s="15">
        <v>42.372014750350452</v>
      </c>
      <c r="G78" s="15">
        <v>0.25128696589179317</v>
      </c>
      <c r="H78" s="16" t="s">
        <v>42</v>
      </c>
      <c r="I78" s="16" t="s">
        <v>42</v>
      </c>
      <c r="J78" s="15">
        <v>91.123444479069036</v>
      </c>
      <c r="K78" s="7"/>
      <c r="L78" s="7"/>
    </row>
    <row r="79" spans="1:12" s="5" customFormat="1" x14ac:dyDescent="0.2">
      <c r="A79" s="3" t="s">
        <v>27</v>
      </c>
      <c r="B79" s="15">
        <v>15.363644701654216</v>
      </c>
      <c r="C79" s="15">
        <v>3.6142554221761314</v>
      </c>
      <c r="D79" s="15">
        <v>27.210927018113374</v>
      </c>
      <c r="E79" s="15">
        <v>7.1593219740102247</v>
      </c>
      <c r="F79" s="15">
        <v>45.693907386682341</v>
      </c>
      <c r="G79" s="15">
        <v>0.27042951466020854</v>
      </c>
      <c r="H79" s="16" t="s">
        <v>42</v>
      </c>
      <c r="I79" s="16" t="s">
        <v>42</v>
      </c>
      <c r="J79" s="15">
        <v>99.312486017296493</v>
      </c>
      <c r="K79" s="7"/>
      <c r="L79" s="7"/>
    </row>
    <row r="80" spans="1:12" s="5" customFormat="1" x14ac:dyDescent="0.2">
      <c r="A80" s="3" t="s">
        <v>28</v>
      </c>
      <c r="B80" s="15">
        <v>16.232581974755171</v>
      </c>
      <c r="C80" s="15">
        <v>4.0239560897182391</v>
      </c>
      <c r="D80" s="15">
        <v>26.685240071864477</v>
      </c>
      <c r="E80" s="15">
        <v>7.6420107130050621</v>
      </c>
      <c r="F80" s="15">
        <v>45.954064793883198</v>
      </c>
      <c r="G80" s="15">
        <v>0.25032114011080286</v>
      </c>
      <c r="H80" s="16" t="s">
        <v>42</v>
      </c>
      <c r="I80" s="16" t="s">
        <v>42</v>
      </c>
      <c r="J80" s="15">
        <v>100.78817478333694</v>
      </c>
      <c r="K80" s="7"/>
      <c r="L80" s="7"/>
    </row>
    <row r="81" spans="1:12" s="5" customFormat="1" x14ac:dyDescent="0.2">
      <c r="A81" s="3" t="s">
        <v>29</v>
      </c>
      <c r="B81" s="15">
        <v>17.269896982422207</v>
      </c>
      <c r="C81" s="15">
        <v>4.4893418558268445</v>
      </c>
      <c r="D81" s="15">
        <v>26.65786542167265</v>
      </c>
      <c r="E81" s="15">
        <v>7.979802780186338</v>
      </c>
      <c r="F81" s="15">
        <v>47.530823999460999</v>
      </c>
      <c r="G81" s="15">
        <v>0.28959026168759577</v>
      </c>
      <c r="H81" s="16" t="s">
        <v>42</v>
      </c>
      <c r="I81" s="16" t="s">
        <v>42</v>
      </c>
      <c r="J81" s="15">
        <v>104.21732130125665</v>
      </c>
      <c r="K81" s="7"/>
      <c r="L81" s="7"/>
    </row>
    <row r="82" spans="1:12" s="5" customFormat="1" x14ac:dyDescent="0.2">
      <c r="A82" s="3" t="s">
        <v>30</v>
      </c>
      <c r="B82" s="15">
        <v>16.949233459789756</v>
      </c>
      <c r="C82" s="15">
        <v>4.6382812792775034</v>
      </c>
      <c r="D82" s="15">
        <v>28.709660666032622</v>
      </c>
      <c r="E82" s="15">
        <v>7.9172643789760881</v>
      </c>
      <c r="F82" s="15">
        <v>47.655089012838545</v>
      </c>
      <c r="G82" s="15">
        <v>0.32543828695491456</v>
      </c>
      <c r="H82" s="16" t="s">
        <v>42</v>
      </c>
      <c r="I82" s="16" t="s">
        <v>42</v>
      </c>
      <c r="J82" s="15">
        <v>106.19496708386941</v>
      </c>
      <c r="K82" s="7"/>
      <c r="L82" s="7"/>
    </row>
    <row r="83" spans="1:12" s="5" customFormat="1" x14ac:dyDescent="0.2">
      <c r="A83" s="3" t="s">
        <v>31</v>
      </c>
      <c r="B83" s="15">
        <v>18.098833250963398</v>
      </c>
      <c r="C83" s="15">
        <v>4.8455009089909149</v>
      </c>
      <c r="D83" s="15">
        <v>28.360969582302427</v>
      </c>
      <c r="E83" s="15">
        <v>7.8131416543842178</v>
      </c>
      <c r="F83" s="15">
        <v>50.782570458845065</v>
      </c>
      <c r="G83" s="15">
        <v>0.35375921175740543</v>
      </c>
      <c r="H83" s="16" t="s">
        <v>42</v>
      </c>
      <c r="I83" s="16" t="s">
        <v>42</v>
      </c>
      <c r="J83" s="15">
        <v>110.25477506724344</v>
      </c>
      <c r="K83" s="7"/>
      <c r="L83" s="7"/>
    </row>
    <row r="84" spans="1:12" s="5" customFormat="1" x14ac:dyDescent="0.2">
      <c r="A84" s="3" t="s">
        <v>32</v>
      </c>
      <c r="B84" s="15">
        <v>19.950381725859597</v>
      </c>
      <c r="C84" s="15">
        <v>5.4761965823029914</v>
      </c>
      <c r="D84" s="15">
        <v>30.941384905359595</v>
      </c>
      <c r="E84" s="15">
        <v>10.158629004445627</v>
      </c>
      <c r="F84" s="15">
        <v>52.738306816848919</v>
      </c>
      <c r="G84" s="15">
        <v>0.35392020224569698</v>
      </c>
      <c r="H84" s="16" t="s">
        <v>42</v>
      </c>
      <c r="I84" s="16" t="s">
        <v>42</v>
      </c>
      <c r="J84" s="15">
        <v>119.61881923706241</v>
      </c>
      <c r="K84" s="7"/>
      <c r="L84" s="7"/>
    </row>
    <row r="85" spans="1:12" s="5" customFormat="1" x14ac:dyDescent="0.2">
      <c r="A85" s="3" t="s">
        <v>33</v>
      </c>
      <c r="B85" s="15">
        <v>19.973705593208507</v>
      </c>
      <c r="C85" s="15">
        <v>4.5091992132270198</v>
      </c>
      <c r="D85" s="15">
        <v>31.961016075191296</v>
      </c>
      <c r="E85" s="15">
        <v>9.7672293010832689</v>
      </c>
      <c r="F85" s="15">
        <v>58.905009994932307</v>
      </c>
      <c r="G85" s="15">
        <v>0.47088962799856854</v>
      </c>
      <c r="H85" s="16" t="s">
        <v>42</v>
      </c>
      <c r="I85" s="16" t="s">
        <v>42</v>
      </c>
      <c r="J85" s="15">
        <v>125.58704980564099</v>
      </c>
      <c r="K85" s="7"/>
      <c r="L85" s="7"/>
    </row>
    <row r="86" spans="1:12" s="5" customFormat="1" x14ac:dyDescent="0.2">
      <c r="A86" s="3" t="s">
        <v>34</v>
      </c>
      <c r="B86" s="15">
        <v>19.495481110509434</v>
      </c>
      <c r="C86" s="15">
        <v>4.6179047900821706</v>
      </c>
      <c r="D86" s="15">
        <v>33.246484418681746</v>
      </c>
      <c r="E86" s="15">
        <v>9.937056028081205</v>
      </c>
      <c r="F86" s="15">
        <v>60.155646971867483</v>
      </c>
      <c r="G86" s="15">
        <v>0.51062024909663262</v>
      </c>
      <c r="H86" s="16" t="s">
        <v>42</v>
      </c>
      <c r="I86" s="16" t="s">
        <v>42</v>
      </c>
      <c r="J86" s="15">
        <v>127.96319356831867</v>
      </c>
      <c r="K86" s="7"/>
      <c r="L86" s="7"/>
    </row>
    <row r="87" spans="1:12" s="5" customFormat="1" x14ac:dyDescent="0.2">
      <c r="A87" s="3" t="s">
        <v>35</v>
      </c>
      <c r="B87" s="15">
        <v>19.884356372291027</v>
      </c>
      <c r="C87" s="15">
        <v>4.7983571992867446</v>
      </c>
      <c r="D87" s="15">
        <v>35.544048673656079</v>
      </c>
      <c r="E87" s="15">
        <v>9.5723601517114858</v>
      </c>
      <c r="F87" s="15">
        <v>63.261057937031083</v>
      </c>
      <c r="G87" s="15">
        <v>0.50777212390937243</v>
      </c>
      <c r="H87" s="16" t="s">
        <v>42</v>
      </c>
      <c r="I87" s="16" t="s">
        <v>42</v>
      </c>
      <c r="J87" s="15">
        <v>133.56795245788581</v>
      </c>
      <c r="K87" s="7"/>
      <c r="L87" s="7"/>
    </row>
    <row r="88" spans="1:12" s="5" customFormat="1" x14ac:dyDescent="0.2">
      <c r="A88" s="3" t="s">
        <v>36</v>
      </c>
      <c r="B88" s="15">
        <v>21.004428746302963</v>
      </c>
      <c r="C88" s="15">
        <v>4.9714524850504747</v>
      </c>
      <c r="D88" s="15">
        <v>39.433219366871064</v>
      </c>
      <c r="E88" s="15">
        <v>9.9923219765699098</v>
      </c>
      <c r="F88" s="15">
        <v>60.811260879463553</v>
      </c>
      <c r="G88" s="15">
        <v>0.69881654574201879</v>
      </c>
      <c r="H88" s="16" t="s">
        <v>42</v>
      </c>
      <c r="I88" s="16" t="s">
        <v>42</v>
      </c>
      <c r="J88" s="15">
        <v>136.91149999999999</v>
      </c>
      <c r="K88" s="7"/>
      <c r="L88" s="7"/>
    </row>
    <row r="89" spans="1:12" x14ac:dyDescent="0.2">
      <c r="A89" s="3" t="s">
        <v>37</v>
      </c>
      <c r="B89" s="15">
        <v>23.082557248793965</v>
      </c>
      <c r="C89" s="15">
        <v>5.4633162359168992</v>
      </c>
      <c r="D89" s="15">
        <v>43.334648827346079</v>
      </c>
      <c r="E89" s="15">
        <v>10.98093868004641</v>
      </c>
      <c r="F89" s="15">
        <v>66.827783205893041</v>
      </c>
      <c r="G89" s="15">
        <v>0.76795580200360147</v>
      </c>
      <c r="H89" s="16" t="s">
        <v>42</v>
      </c>
      <c r="I89" s="16" t="s">
        <v>42</v>
      </c>
      <c r="J89" s="15">
        <v>150.4572</v>
      </c>
      <c r="K89" s="7"/>
      <c r="L89" s="7"/>
    </row>
    <row r="90" spans="1:12" x14ac:dyDescent="0.2">
      <c r="A90" s="3" t="s">
        <v>38</v>
      </c>
      <c r="B90" s="15">
        <v>24.256619999619922</v>
      </c>
      <c r="C90" s="15">
        <v>5.7412003550565931</v>
      </c>
      <c r="D90" s="15">
        <v>45.538806558221808</v>
      </c>
      <c r="E90" s="15">
        <v>11.539469129441052</v>
      </c>
      <c r="F90" s="15">
        <v>70.226887132578227</v>
      </c>
      <c r="G90" s="15">
        <v>0.80701682508241179</v>
      </c>
      <c r="H90" s="16" t="s">
        <v>42</v>
      </c>
      <c r="I90" s="16" t="s">
        <v>42</v>
      </c>
      <c r="J90" s="15">
        <v>158.11000000000001</v>
      </c>
      <c r="K90" s="7"/>
      <c r="L90" s="7"/>
    </row>
    <row r="91" spans="1:12" x14ac:dyDescent="0.2">
      <c r="A91" s="3" t="s">
        <v>39</v>
      </c>
      <c r="B91" s="15">
        <v>25.79078102672889</v>
      </c>
      <c r="C91" s="15">
        <v>6.1043146650342415</v>
      </c>
      <c r="D91" s="15">
        <v>48.419004303982462</v>
      </c>
      <c r="E91" s="15">
        <v>12.26930716178822</v>
      </c>
      <c r="F91" s="15">
        <v>74.668534538344986</v>
      </c>
      <c r="G91" s="15">
        <v>0.85805830412120832</v>
      </c>
      <c r="H91" s="16" t="s">
        <v>42</v>
      </c>
      <c r="I91" s="16" t="s">
        <v>42</v>
      </c>
      <c r="J91" s="15">
        <v>168.11</v>
      </c>
      <c r="K91" s="7"/>
      <c r="L91" s="7"/>
    </row>
    <row r="92" spans="1:12" x14ac:dyDescent="0.2">
      <c r="A92" s="3" t="s">
        <v>40</v>
      </c>
      <c r="B92" s="15">
        <v>28.073612635067033</v>
      </c>
      <c r="C92" s="15">
        <v>6.644628758280982</v>
      </c>
      <c r="D92" s="15">
        <v>52.704738549674332</v>
      </c>
      <c r="E92" s="15">
        <v>13.355306153920804</v>
      </c>
      <c r="F92" s="15">
        <v>81.277705878125914</v>
      </c>
      <c r="G92" s="15">
        <v>0.93400802493093737</v>
      </c>
      <c r="H92" s="16" t="s">
        <v>42</v>
      </c>
      <c r="I92" s="16" t="s">
        <v>42</v>
      </c>
      <c r="J92" s="15">
        <v>182.99</v>
      </c>
      <c r="K92" s="7"/>
      <c r="L92" s="7"/>
    </row>
    <row r="93" spans="1:12" x14ac:dyDescent="0.2">
      <c r="A93" s="11" t="s">
        <v>41</v>
      </c>
      <c r="B93" s="15">
        <v>29.001780056467961</v>
      </c>
      <c r="C93" s="15">
        <v>6.8643129158174574</v>
      </c>
      <c r="D93" s="15">
        <v>54.447258185859518</v>
      </c>
      <c r="E93" s="15">
        <v>13.796858163490837</v>
      </c>
      <c r="F93" s="15">
        <v>83.964902558614796</v>
      </c>
      <c r="G93" s="15">
        <v>0.96488811974940913</v>
      </c>
      <c r="H93" s="16" t="s">
        <v>42</v>
      </c>
      <c r="I93" s="16" t="s">
        <v>42</v>
      </c>
      <c r="J93" s="15">
        <v>189.04</v>
      </c>
    </row>
    <row r="94" spans="1:12" s="2" customFormat="1" x14ac:dyDescent="0.2">
      <c r="A94" s="11" t="s">
        <v>47</v>
      </c>
      <c r="B94" s="15">
        <v>30.476108803519683</v>
      </c>
      <c r="C94" s="15">
        <v>7.2132657677059786</v>
      </c>
      <c r="D94" s="15">
        <v>57.215128219535515</v>
      </c>
      <c r="E94" s="15">
        <v>14.498232512576465</v>
      </c>
      <c r="F94" s="15">
        <v>88.23332571555666</v>
      </c>
      <c r="G94" s="15">
        <v>1.0139389811056927</v>
      </c>
      <c r="H94" s="16" t="s">
        <v>42</v>
      </c>
      <c r="I94" s="16" t="s">
        <v>42</v>
      </c>
      <c r="J94" s="15">
        <v>198.64999999999998</v>
      </c>
    </row>
    <row r="95" spans="1:12" x14ac:dyDescent="0.2">
      <c r="A95" s="11" t="s">
        <v>55</v>
      </c>
      <c r="B95" s="15">
        <f>(24414+21303-16796)/1000</f>
        <v>28.920999999999999</v>
      </c>
      <c r="C95" s="15">
        <f>(8641+7393-714)/1000</f>
        <v>15.32</v>
      </c>
      <c r="D95" s="15">
        <f>(47808+49507-45067)/1000</f>
        <v>52.247999999999998</v>
      </c>
      <c r="E95" s="15">
        <f>(8984+5965-2141)/1000</f>
        <v>12.808</v>
      </c>
      <c r="F95" s="15">
        <f>(111773+117047-105049)/1000</f>
        <v>123.771</v>
      </c>
      <c r="G95" s="15">
        <f>('[3]Net tonne kilometres'!$AA$11+'[3]Net tonne kilometres'!$Y$13-'[3]Net tonne kilometres'!$Y$11)/1000</f>
        <v>0.45600000000000002</v>
      </c>
      <c r="H95" s="15">
        <f>(1383+1788-762)/1000</f>
        <v>2.4089999999999998</v>
      </c>
      <c r="I95" s="16" t="s">
        <v>42</v>
      </c>
      <c r="J95" s="15">
        <f>203460/1000</f>
        <v>203.46</v>
      </c>
      <c r="K95" s="10"/>
    </row>
    <row r="96" spans="1:12" x14ac:dyDescent="0.2">
      <c r="A96" s="11" t="s">
        <v>49</v>
      </c>
      <c r="B96" s="15">
        <f>(23549+21416-17608)/1000</f>
        <v>27.356999999999999</v>
      </c>
      <c r="C96" s="15">
        <f>(7697+6311-415)/1000</f>
        <v>13.593</v>
      </c>
      <c r="D96" s="15">
        <f>(52643+53905-50576)/1000</f>
        <v>55.972000000000001</v>
      </c>
      <c r="E96" s="15">
        <f>(8317+4937-1846)/1000</f>
        <v>11.407999999999999</v>
      </c>
      <c r="F96" s="15">
        <f>(142969+147693-137049)/1000</f>
        <v>153.613</v>
      </c>
      <c r="G96" s="15">
        <f>324/1000</f>
        <v>0.32400000000000001</v>
      </c>
      <c r="H96" s="15">
        <f>(1664+2576-1114)/1000</f>
        <v>3.1259999999999999</v>
      </c>
      <c r="I96" s="16" t="s">
        <v>42</v>
      </c>
      <c r="J96" s="15">
        <f>237163/1000</f>
        <v>237.16300000000001</v>
      </c>
    </row>
    <row r="97" spans="1:12" x14ac:dyDescent="0.2">
      <c r="A97" s="6" t="s">
        <v>50</v>
      </c>
      <c r="B97" s="29">
        <f>(24417+22114-18332)/1000</f>
        <v>28.199000000000002</v>
      </c>
      <c r="C97" s="29">
        <f>(7620+5393-383)/1000</f>
        <v>12.63</v>
      </c>
      <c r="D97" s="29">
        <f>(57157+58452-54883)/1000</f>
        <v>60.725999999999999</v>
      </c>
      <c r="E97" s="29">
        <f>(7559+4927-2013)/1000</f>
        <v>10.473000000000001</v>
      </c>
      <c r="F97" s="29">
        <f>(159997+164880-153987)/1000</f>
        <v>170.89</v>
      </c>
      <c r="G97" s="29">
        <v>0.14000000000000001</v>
      </c>
      <c r="H97" s="29">
        <f>(1734+2719-1221)/1000</f>
        <v>3.2320000000000002</v>
      </c>
      <c r="I97" s="21" t="s">
        <v>42</v>
      </c>
      <c r="J97" s="29">
        <f>258624/1000</f>
        <v>258.62400000000002</v>
      </c>
    </row>
    <row r="98" spans="1:12" x14ac:dyDescent="0.2">
      <c r="A98" s="66" t="s">
        <v>62</v>
      </c>
      <c r="B98" s="67"/>
      <c r="C98" s="67"/>
      <c r="D98" s="67"/>
      <c r="E98" s="67"/>
      <c r="F98" s="67"/>
      <c r="G98" s="67"/>
      <c r="H98" s="67"/>
      <c r="I98" s="67"/>
      <c r="J98" s="67"/>
    </row>
    <row r="99" spans="1:12" x14ac:dyDescent="0.2">
      <c r="A99" s="11" t="s">
        <v>57</v>
      </c>
      <c r="B99" s="16"/>
      <c r="C99" s="22"/>
      <c r="D99" s="16"/>
      <c r="E99" s="16"/>
      <c r="F99" s="16"/>
      <c r="G99" s="16"/>
      <c r="H99" s="16"/>
      <c r="I99" s="16"/>
      <c r="J99" s="16"/>
    </row>
    <row r="100" spans="1:12" ht="12.75" customHeight="1" x14ac:dyDescent="0.2">
      <c r="A100" s="60" t="s">
        <v>74</v>
      </c>
      <c r="B100" s="60"/>
      <c r="C100" s="60"/>
      <c r="D100" s="60"/>
      <c r="E100" s="60"/>
      <c r="F100" s="60"/>
      <c r="G100" s="60"/>
      <c r="H100" s="61"/>
      <c r="I100" s="61"/>
      <c r="J100" s="61"/>
    </row>
    <row r="101" spans="1:12" x14ac:dyDescent="0.2">
      <c r="A101" s="8"/>
      <c r="B101" s="9"/>
      <c r="C101" s="9"/>
      <c r="D101" s="9"/>
      <c r="E101" s="9"/>
      <c r="F101" s="9"/>
      <c r="G101" s="9"/>
      <c r="H101" s="9"/>
      <c r="I101" s="9"/>
      <c r="J101" s="9"/>
    </row>
    <row r="102" spans="1:12" ht="12.75" customHeight="1" x14ac:dyDescent="0.2">
      <c r="A102" s="6" t="s">
        <v>71</v>
      </c>
      <c r="B102" s="30"/>
      <c r="C102" s="30"/>
      <c r="D102" s="30"/>
      <c r="E102" s="30"/>
      <c r="F102" s="30"/>
      <c r="G102" s="31"/>
      <c r="H102" s="31"/>
      <c r="I102" s="31"/>
      <c r="J102" s="31"/>
    </row>
    <row r="103" spans="1:12" ht="14.25" customHeight="1" x14ac:dyDescent="0.2">
      <c r="A103" s="64" t="s">
        <v>0</v>
      </c>
      <c r="B103" s="32" t="s">
        <v>1</v>
      </c>
      <c r="C103" s="32" t="s">
        <v>44</v>
      </c>
      <c r="D103" s="32" t="s">
        <v>45</v>
      </c>
      <c r="E103" s="32" t="s">
        <v>2</v>
      </c>
      <c r="F103" s="32" t="s">
        <v>3</v>
      </c>
      <c r="G103" s="32" t="s">
        <v>46</v>
      </c>
      <c r="H103" s="32" t="s">
        <v>4</v>
      </c>
      <c r="I103" s="32" t="s">
        <v>5</v>
      </c>
      <c r="J103" s="32" t="s">
        <v>6</v>
      </c>
    </row>
    <row r="104" spans="1:12" ht="15" customHeight="1" x14ac:dyDescent="0.2">
      <c r="A104" s="65"/>
      <c r="B104" s="57" t="s">
        <v>43</v>
      </c>
      <c r="C104" s="58"/>
      <c r="D104" s="58"/>
      <c r="E104" s="58"/>
      <c r="F104" s="58"/>
      <c r="G104" s="59"/>
      <c r="H104" s="59"/>
      <c r="I104" s="59"/>
      <c r="J104" s="59"/>
    </row>
    <row r="105" spans="1:12" x14ac:dyDescent="0.2">
      <c r="A105" s="18" t="s">
        <v>31</v>
      </c>
      <c r="B105" s="33">
        <f>[4]Sheet1!B100</f>
        <v>4.7</v>
      </c>
      <c r="C105" s="33">
        <f>[4]Sheet1!C100</f>
        <v>8.6</v>
      </c>
      <c r="D105" s="33">
        <f>[4]Sheet1!D100</f>
        <v>24.1</v>
      </c>
      <c r="E105" s="33">
        <f>[4]Sheet1!E100</f>
        <v>9.1</v>
      </c>
      <c r="F105" s="33">
        <f>[4]Sheet1!F100</f>
        <v>54.2</v>
      </c>
      <c r="G105" s="33">
        <f>[4]Sheet1!G100</f>
        <v>3.7</v>
      </c>
      <c r="H105" s="33">
        <f>[4]Sheet1!H100</f>
        <v>1.6</v>
      </c>
      <c r="I105" s="34" t="str">
        <f>[4]Sheet1!I100</f>
        <v>na*</v>
      </c>
      <c r="J105" s="33">
        <f>[4]Sheet1!J100</f>
        <v>106.1</v>
      </c>
    </row>
    <row r="106" spans="1:12" x14ac:dyDescent="0.2">
      <c r="A106" s="11" t="s">
        <v>32</v>
      </c>
      <c r="B106" s="35">
        <f>[4]Sheet1!B101</f>
        <v>5.4939772405000005</v>
      </c>
      <c r="C106" s="35">
        <f>[4]Sheet1!C101</f>
        <v>8.838401426499999</v>
      </c>
      <c r="D106" s="35">
        <f>[4]Sheet1!D101</f>
        <v>25.585629920500001</v>
      </c>
      <c r="E106" s="35">
        <f>[4]Sheet1!E101</f>
        <v>9.6862062749</v>
      </c>
      <c r="F106" s="35">
        <f>[4]Sheet1!F101</f>
        <v>57.602593980999998</v>
      </c>
      <c r="G106" s="35">
        <f>[4]Sheet1!G101</f>
        <v>3.2448979308999997</v>
      </c>
      <c r="H106" s="35">
        <f>[4]Sheet1!H101</f>
        <v>2.1578524173</v>
      </c>
      <c r="I106" s="36" t="str">
        <f>[4]Sheet1!I101</f>
        <v>na*</v>
      </c>
      <c r="J106" s="35">
        <f>[4]Sheet1!J101</f>
        <v>112.6</v>
      </c>
    </row>
    <row r="107" spans="1:12" ht="12.75" customHeight="1" x14ac:dyDescent="0.2">
      <c r="A107" s="11" t="s">
        <v>33</v>
      </c>
      <c r="B107" s="35">
        <f>[4]Sheet1!B102</f>
        <v>5.6</v>
      </c>
      <c r="C107" s="35">
        <f>[4]Sheet1!C102</f>
        <v>10.3</v>
      </c>
      <c r="D107" s="35">
        <f>[4]Sheet1!D102</f>
        <v>25.6</v>
      </c>
      <c r="E107" s="35">
        <f>[4]Sheet1!E102</f>
        <v>9.6999999999999993</v>
      </c>
      <c r="F107" s="35">
        <f>[4]Sheet1!F102</f>
        <v>60.5</v>
      </c>
      <c r="G107" s="35">
        <f>[4]Sheet1!G102</f>
        <v>2.4</v>
      </c>
      <c r="H107" s="35">
        <f>[4]Sheet1!H102</f>
        <v>2.8</v>
      </c>
      <c r="I107" s="36" t="str">
        <f>[4]Sheet1!I102</f>
        <v>na*</v>
      </c>
      <c r="J107" s="35">
        <f>[4]Sheet1!J102</f>
        <v>116.9</v>
      </c>
    </row>
    <row r="108" spans="1:12" s="5" customFormat="1" x14ac:dyDescent="0.2">
      <c r="A108" s="11" t="s">
        <v>34</v>
      </c>
      <c r="B108" s="35">
        <f>[4]Sheet1!B103</f>
        <v>4.9000000000000004</v>
      </c>
      <c r="C108" s="35">
        <f>[4]Sheet1!C103</f>
        <v>7.9</v>
      </c>
      <c r="D108" s="35">
        <f>[4]Sheet1!D103</f>
        <v>24.8</v>
      </c>
      <c r="E108" s="35">
        <f>[4]Sheet1!E103</f>
        <v>9.6999999999999993</v>
      </c>
      <c r="F108" s="35">
        <f>[4]Sheet1!F103</f>
        <v>55.1</v>
      </c>
      <c r="G108" s="35">
        <f>[4]Sheet1!G103</f>
        <v>3.5</v>
      </c>
      <c r="H108" s="35">
        <f>[4]Sheet1!H103</f>
        <v>2.9</v>
      </c>
      <c r="I108" s="36" t="str">
        <f>[4]Sheet1!I103</f>
        <v>na*</v>
      </c>
      <c r="J108" s="35">
        <f>[4]Sheet1!J103</f>
        <v>108.8</v>
      </c>
      <c r="K108" s="4"/>
      <c r="L108" s="7"/>
    </row>
    <row r="109" spans="1:12" s="5" customFormat="1" x14ac:dyDescent="0.2">
      <c r="A109" s="11" t="s">
        <v>35</v>
      </c>
      <c r="B109" s="35">
        <v>6.4</v>
      </c>
      <c r="C109" s="35">
        <f>[4]Sheet1!C104</f>
        <v>8.9</v>
      </c>
      <c r="D109" s="35">
        <f>[4]Sheet1!D104</f>
        <v>30.3</v>
      </c>
      <c r="E109" s="35">
        <f>[4]Sheet1!E104</f>
        <v>9.6</v>
      </c>
      <c r="F109" s="35">
        <f>[4]Sheet1!F104</f>
        <v>46.3</v>
      </c>
      <c r="G109" s="35">
        <f>[4]Sheet1!G104</f>
        <v>4</v>
      </c>
      <c r="H109" s="35">
        <f>[4]Sheet1!H104</f>
        <v>3.3</v>
      </c>
      <c r="I109" s="36" t="str">
        <f>[4]Sheet1!I104</f>
        <v>na*</v>
      </c>
      <c r="J109" s="35">
        <f>[4]Sheet1!J104</f>
        <v>108.8</v>
      </c>
      <c r="K109" s="4"/>
      <c r="L109" s="7"/>
    </row>
    <row r="110" spans="1:12" s="5" customFormat="1" x14ac:dyDescent="0.2">
      <c r="A110" s="11" t="s">
        <v>36</v>
      </c>
      <c r="B110" s="35">
        <f>[4]Sheet1!B105</f>
        <v>7.4</v>
      </c>
      <c r="C110" s="35">
        <f>[4]Sheet1!C105</f>
        <v>9.4</v>
      </c>
      <c r="D110" s="35">
        <f>[4]Sheet1!D105</f>
        <v>30.7</v>
      </c>
      <c r="E110" s="35">
        <f>[4]Sheet1!E105</f>
        <v>9</v>
      </c>
      <c r="F110" s="35">
        <f>[4]Sheet1!F105</f>
        <v>41.8</v>
      </c>
      <c r="G110" s="35">
        <f>[4]Sheet1!G105</f>
        <v>2.9</v>
      </c>
      <c r="H110" s="35">
        <f>[4]Sheet1!H105</f>
        <v>3.2</v>
      </c>
      <c r="I110" s="36" t="str">
        <f>[4]Sheet1!I105</f>
        <v>na*</v>
      </c>
      <c r="J110" s="35">
        <f>[4]Sheet1!J105</f>
        <v>104.5</v>
      </c>
      <c r="K110" s="4"/>
      <c r="L110" s="7"/>
    </row>
    <row r="111" spans="1:12" s="5" customFormat="1" x14ac:dyDescent="0.2">
      <c r="A111" s="44" t="s">
        <v>37</v>
      </c>
      <c r="B111" s="42">
        <v>5.2356595020000007</v>
      </c>
      <c r="C111" s="42">
        <v>6.6550400566000008</v>
      </c>
      <c r="D111" s="42">
        <v>30.927089941000002</v>
      </c>
      <c r="E111" s="42">
        <v>9.5616692920000013</v>
      </c>
      <c r="F111" s="42">
        <v>49.950381902000004</v>
      </c>
      <c r="G111" s="42">
        <v>5.7338408197000001</v>
      </c>
      <c r="H111" s="42">
        <v>2.4372344699999999</v>
      </c>
      <c r="I111" s="45" t="s">
        <v>68</v>
      </c>
      <c r="J111" s="42">
        <v>110.50372938300001</v>
      </c>
      <c r="K111" s="4"/>
      <c r="L111" s="7"/>
    </row>
    <row r="112" spans="1:12" s="5" customFormat="1" x14ac:dyDescent="0.2">
      <c r="A112" s="44" t="s">
        <v>38</v>
      </c>
      <c r="B112" s="42">
        <v>5.6674295420000007</v>
      </c>
      <c r="C112" s="42">
        <v>7.5550781550000004</v>
      </c>
      <c r="D112" s="42">
        <v>31.673495494000001</v>
      </c>
      <c r="E112" s="42">
        <v>10.093237521000001</v>
      </c>
      <c r="F112" s="42">
        <v>51.855452806000002</v>
      </c>
      <c r="G112" s="42">
        <v>5.7576060768000001</v>
      </c>
      <c r="H112" s="42">
        <v>2.2508109357000001</v>
      </c>
      <c r="I112" s="45" t="s">
        <v>68</v>
      </c>
      <c r="J112" s="42">
        <v>114.85383993100001</v>
      </c>
      <c r="K112" s="4"/>
      <c r="L112" s="7"/>
    </row>
    <row r="113" spans="1:12" s="5" customFormat="1" x14ac:dyDescent="0.2">
      <c r="A113" s="44" t="s">
        <v>39</v>
      </c>
      <c r="B113" s="42">
        <v>4.9310489710000001</v>
      </c>
      <c r="C113" s="42">
        <v>6.4838103940000007</v>
      </c>
      <c r="D113" s="42">
        <v>33.812375334000002</v>
      </c>
      <c r="E113" s="42">
        <v>8.4709425788000008</v>
      </c>
      <c r="F113" s="42">
        <v>55.583027544000004</v>
      </c>
      <c r="G113" s="42">
        <v>5.5207898855000002</v>
      </c>
      <c r="H113" s="42">
        <v>2.4625390531</v>
      </c>
      <c r="I113" s="45" t="s">
        <v>68</v>
      </c>
      <c r="J113" s="42">
        <v>117.26453376000001</v>
      </c>
      <c r="K113" s="4"/>
      <c r="L113" s="7"/>
    </row>
    <row r="114" spans="1:12" x14ac:dyDescent="0.2">
      <c r="A114" s="44" t="s">
        <v>40</v>
      </c>
      <c r="B114" s="42">
        <v>5.2905296509999999</v>
      </c>
      <c r="C114" s="42">
        <v>6.6101727281000011</v>
      </c>
      <c r="D114" s="42">
        <v>37.088898780000001</v>
      </c>
      <c r="E114" s="42">
        <v>8.5074574972000008</v>
      </c>
      <c r="F114" s="42">
        <v>48.030969777000003</v>
      </c>
      <c r="G114" s="42">
        <v>4.6300279413999998</v>
      </c>
      <c r="H114" s="42">
        <v>3.6382886605000002</v>
      </c>
      <c r="I114" s="45" t="s">
        <v>68</v>
      </c>
      <c r="J114" s="42">
        <v>114.07206121600001</v>
      </c>
      <c r="K114" s="4"/>
      <c r="L114" s="7"/>
    </row>
    <row r="115" spans="1:12" x14ac:dyDescent="0.2">
      <c r="A115" s="44" t="s">
        <v>41</v>
      </c>
      <c r="B115" s="42">
        <v>5.3054422670000001</v>
      </c>
      <c r="C115" s="42">
        <v>8.9671715289999998</v>
      </c>
      <c r="D115" s="42">
        <v>41.162771936000006</v>
      </c>
      <c r="E115" s="42">
        <v>8.9493462267000012</v>
      </c>
      <c r="F115" s="42">
        <v>50.891599244000005</v>
      </c>
      <c r="G115" s="42">
        <v>4.4859508883000005</v>
      </c>
      <c r="H115" s="42">
        <v>2.4214531137000002</v>
      </c>
      <c r="I115" s="45" t="s">
        <v>68</v>
      </c>
      <c r="J115" s="42">
        <v>122.18781724</v>
      </c>
      <c r="L115" s="7"/>
    </row>
    <row r="116" spans="1:12" x14ac:dyDescent="0.2">
      <c r="A116" s="44" t="s">
        <v>47</v>
      </c>
      <c r="B116" s="42">
        <v>6.1712677760000005</v>
      </c>
      <c r="C116" s="42">
        <v>9.0608383944000011</v>
      </c>
      <c r="D116" s="42">
        <v>41.977107048000001</v>
      </c>
      <c r="E116" s="42">
        <v>9.3911657019000003</v>
      </c>
      <c r="F116" s="42">
        <v>56.328633114000006</v>
      </c>
      <c r="G116" s="42">
        <v>4.4044457293000008</v>
      </c>
      <c r="H116" s="42">
        <v>0.23514881811000002</v>
      </c>
      <c r="I116" s="45" t="s">
        <v>68</v>
      </c>
      <c r="J116" s="42">
        <v>127.574488672</v>
      </c>
      <c r="L116" s="7"/>
    </row>
    <row r="117" spans="1:12" x14ac:dyDescent="0.2">
      <c r="A117" s="44" t="s">
        <v>48</v>
      </c>
      <c r="B117" s="42">
        <v>5.995325598</v>
      </c>
      <c r="C117" s="42">
        <v>8.0240427697000012</v>
      </c>
      <c r="D117" s="42">
        <v>43.807957575000003</v>
      </c>
      <c r="E117" s="42">
        <v>10.501428881000001</v>
      </c>
      <c r="F117" s="42">
        <v>46.353237261000004</v>
      </c>
      <c r="G117" s="42">
        <v>4.4869355083000002</v>
      </c>
      <c r="H117" s="42">
        <v>2.4923327494</v>
      </c>
      <c r="I117" s="45" t="s">
        <v>68</v>
      </c>
      <c r="J117" s="42">
        <v>121.905133874</v>
      </c>
      <c r="K117" s="4"/>
      <c r="L117" s="7"/>
    </row>
    <row r="118" spans="1:12" x14ac:dyDescent="0.2">
      <c r="A118" s="44" t="s">
        <v>49</v>
      </c>
      <c r="B118" s="42">
        <v>4.9963470170000006</v>
      </c>
      <c r="C118" s="42">
        <v>6.1618533690000001</v>
      </c>
      <c r="D118" s="42">
        <v>42.023810948000005</v>
      </c>
      <c r="E118" s="42">
        <v>9.3415200429000009</v>
      </c>
      <c r="F118" s="42">
        <v>40.071267470000002</v>
      </c>
      <c r="G118" s="42">
        <v>3.9428286076000001</v>
      </c>
      <c r="H118" s="42">
        <v>2.7562469719000005</v>
      </c>
      <c r="I118" s="45" t="s">
        <v>68</v>
      </c>
      <c r="J118" s="42">
        <v>109.62092314100001</v>
      </c>
      <c r="K118" s="4"/>
      <c r="L118" s="7"/>
    </row>
    <row r="119" spans="1:12" x14ac:dyDescent="0.2">
      <c r="A119" s="44" t="s">
        <v>50</v>
      </c>
      <c r="B119" s="42">
        <v>5.9245173268000002</v>
      </c>
      <c r="C119" s="42">
        <v>6.1379623408999997</v>
      </c>
      <c r="D119" s="42">
        <v>41.158209405000001</v>
      </c>
      <c r="E119" s="42">
        <v>8.2264026075000007</v>
      </c>
      <c r="F119" s="42">
        <v>49.702989505000005</v>
      </c>
      <c r="G119" s="42">
        <v>3.5271146030000002</v>
      </c>
      <c r="H119" s="42">
        <v>1.473011426</v>
      </c>
      <c r="I119" s="45" t="s">
        <v>68</v>
      </c>
      <c r="J119" s="42">
        <v>116.20050194900001</v>
      </c>
      <c r="L119" s="22"/>
    </row>
    <row r="120" spans="1:12" ht="13.5" customHeight="1" x14ac:dyDescent="0.2">
      <c r="A120" s="44" t="s">
        <v>51</v>
      </c>
      <c r="B120" s="42">
        <v>4.7616365860000007</v>
      </c>
      <c r="C120" s="42">
        <v>5.7300083823000003</v>
      </c>
      <c r="D120" s="42">
        <v>42.13282727</v>
      </c>
      <c r="E120" s="42">
        <v>8.6260149116000004</v>
      </c>
      <c r="F120" s="42">
        <v>45.610740701000005</v>
      </c>
      <c r="G120" s="42">
        <v>3.4568526366000003</v>
      </c>
      <c r="H120" s="42">
        <v>2.8113506895000002</v>
      </c>
      <c r="I120" s="45" t="s">
        <v>68</v>
      </c>
      <c r="J120" s="42">
        <v>113.344814357</v>
      </c>
    </row>
    <row r="121" spans="1:12" ht="12.75" customHeight="1" x14ac:dyDescent="0.2">
      <c r="A121" s="44" t="s">
        <v>52</v>
      </c>
      <c r="B121" s="42">
        <v>5.2627117873999998</v>
      </c>
      <c r="C121" s="42">
        <v>5.8172364967000005</v>
      </c>
      <c r="D121" s="42">
        <v>43.611906834000003</v>
      </c>
      <c r="E121" s="42">
        <v>9.1140310211000006</v>
      </c>
      <c r="F121" s="42">
        <v>32.880697631000004</v>
      </c>
      <c r="G121" s="42">
        <v>3.3463327162000001</v>
      </c>
      <c r="H121" s="42">
        <v>2.2655335291999998</v>
      </c>
      <c r="I121" s="45" t="s">
        <v>68</v>
      </c>
      <c r="J121" s="42">
        <v>102.52565054600001</v>
      </c>
    </row>
    <row r="122" spans="1:12" ht="13.5" customHeight="1" x14ac:dyDescent="0.2">
      <c r="A122" s="44" t="s">
        <v>53</v>
      </c>
      <c r="B122" s="42">
        <v>4.4633984021000011</v>
      </c>
      <c r="C122" s="42">
        <v>5.3708236210000004</v>
      </c>
      <c r="D122" s="42">
        <v>47.574599375000005</v>
      </c>
      <c r="E122" s="42">
        <v>8.6208576355000002</v>
      </c>
      <c r="F122" s="42">
        <v>32.340278877999999</v>
      </c>
      <c r="G122" s="42">
        <v>3.0318457278000004</v>
      </c>
      <c r="H122" s="42">
        <v>2.3663639140000003</v>
      </c>
      <c r="I122" s="45" t="s">
        <v>68</v>
      </c>
      <c r="J122" s="42">
        <v>103.99429477800001</v>
      </c>
    </row>
    <row r="123" spans="1:12" ht="14.25" customHeight="1" x14ac:dyDescent="0.2">
      <c r="A123" s="44" t="s">
        <v>56</v>
      </c>
      <c r="B123" s="42">
        <v>4.7396882958000006</v>
      </c>
      <c r="C123" s="42">
        <v>5.0829093430000007</v>
      </c>
      <c r="D123" s="42">
        <v>49.046768715000006</v>
      </c>
      <c r="E123" s="42">
        <v>9.8277643868000002</v>
      </c>
      <c r="F123" s="42">
        <v>29.319992547000002</v>
      </c>
      <c r="G123" s="42">
        <v>3.3181756496000001</v>
      </c>
      <c r="H123" s="42">
        <v>2.3711502225999999</v>
      </c>
      <c r="I123" s="45" t="s">
        <v>68</v>
      </c>
      <c r="J123" s="42">
        <v>103.8441169</v>
      </c>
    </row>
    <row r="124" spans="1:12" ht="14.25" customHeight="1" x14ac:dyDescent="0.2">
      <c r="A124" s="44" t="s">
        <v>59</v>
      </c>
      <c r="B124" s="42">
        <v>3.8024066771</v>
      </c>
      <c r="C124" s="42">
        <v>4.4580137680000007</v>
      </c>
      <c r="D124" s="42">
        <v>48.072009133000002</v>
      </c>
      <c r="E124" s="42">
        <v>11.521503684000001</v>
      </c>
      <c r="F124" s="42">
        <v>30.247513666000003</v>
      </c>
      <c r="G124" s="42">
        <v>3.2474554180999999</v>
      </c>
      <c r="H124" s="42">
        <v>3.8714219138000003</v>
      </c>
      <c r="I124" s="45" t="s">
        <v>68</v>
      </c>
      <c r="J124" s="42">
        <v>105.25266794000001</v>
      </c>
    </row>
    <row r="125" spans="1:12" ht="14.25" customHeight="1" x14ac:dyDescent="0.2">
      <c r="A125" s="44" t="s">
        <v>60</v>
      </c>
      <c r="B125" s="42">
        <v>3.8357634748000002</v>
      </c>
      <c r="C125" s="42">
        <v>4.5663238004000002</v>
      </c>
      <c r="D125" s="42">
        <v>48.945245809000006</v>
      </c>
      <c r="E125" s="42">
        <v>11.167671955000001</v>
      </c>
      <c r="F125" s="42">
        <v>30.520799146000002</v>
      </c>
      <c r="G125" s="42">
        <v>3.6075655336999999</v>
      </c>
      <c r="H125" s="42">
        <v>7.3401102492000003</v>
      </c>
      <c r="I125" s="45" t="s">
        <v>68</v>
      </c>
      <c r="J125" s="42">
        <v>110.10604386300001</v>
      </c>
    </row>
    <row r="126" spans="1:12" ht="14.25" customHeight="1" x14ac:dyDescent="0.2">
      <c r="A126" s="44" t="s">
        <v>64</v>
      </c>
      <c r="B126" s="42">
        <v>3.1477389406</v>
      </c>
      <c r="C126" s="42">
        <v>4.3850310377000001</v>
      </c>
      <c r="D126" s="42">
        <v>45.902567256000005</v>
      </c>
      <c r="E126" s="42">
        <v>9.0046450944000007</v>
      </c>
      <c r="F126" s="42">
        <v>30.670235689000002</v>
      </c>
      <c r="G126" s="42">
        <v>3.7000025934000003</v>
      </c>
      <c r="H126" s="42">
        <v>10.669224864</v>
      </c>
      <c r="I126" s="45" t="s">
        <v>68</v>
      </c>
      <c r="J126" s="42">
        <v>107.48128721100001</v>
      </c>
    </row>
    <row r="127" spans="1:12" ht="14.25" customHeight="1" x14ac:dyDescent="0.2">
      <c r="A127" s="44" t="s">
        <v>65</v>
      </c>
      <c r="B127" s="42">
        <v>3.5797365692000001</v>
      </c>
      <c r="C127" s="42">
        <v>4.4977503121000009</v>
      </c>
      <c r="D127" s="42">
        <v>45.364263216000005</v>
      </c>
      <c r="E127" s="42">
        <v>9.2904805722000017</v>
      </c>
      <c r="F127" s="42">
        <v>29.301190448000003</v>
      </c>
      <c r="G127" s="42">
        <v>3.7143395368000003</v>
      </c>
      <c r="H127" s="42">
        <v>13.022929523</v>
      </c>
      <c r="I127" s="45" t="s">
        <v>68</v>
      </c>
      <c r="J127" s="42">
        <v>108.789024166</v>
      </c>
    </row>
    <row r="128" spans="1:12" ht="14.25" customHeight="1" x14ac:dyDescent="0.2">
      <c r="A128" s="43" t="s">
        <v>66</v>
      </c>
      <c r="B128" s="46">
        <v>3.5711636152000001</v>
      </c>
      <c r="C128" s="46">
        <v>4.4488308182000003</v>
      </c>
      <c r="D128" s="46">
        <v>39.958786518000004</v>
      </c>
      <c r="E128" s="46">
        <v>11.609250609</v>
      </c>
      <c r="F128" s="46">
        <v>41.203993399000005</v>
      </c>
      <c r="G128" s="46">
        <v>3.8662296246999999</v>
      </c>
      <c r="H128" s="46">
        <v>15.045455440000001</v>
      </c>
      <c r="I128" s="47" t="s">
        <v>68</v>
      </c>
      <c r="J128" s="46">
        <v>119.759014174</v>
      </c>
    </row>
    <row r="129" spans="1:12" ht="14.25" customHeight="1" x14ac:dyDescent="0.2">
      <c r="A129" s="25" t="s">
        <v>73</v>
      </c>
      <c r="B129" s="35"/>
      <c r="C129" s="35"/>
      <c r="D129" s="35"/>
      <c r="E129" s="35"/>
      <c r="F129" s="35"/>
      <c r="G129" s="35"/>
      <c r="H129" s="35"/>
      <c r="I129" s="36"/>
      <c r="J129" s="35"/>
    </row>
    <row r="130" spans="1:12" ht="15" customHeight="1" x14ac:dyDescent="0.2">
      <c r="A130" s="11" t="s">
        <v>58</v>
      </c>
      <c r="B130" s="16"/>
      <c r="C130" s="22"/>
      <c r="D130" s="16"/>
      <c r="E130" s="16"/>
      <c r="F130" s="16"/>
      <c r="G130" s="16"/>
      <c r="H130" s="16"/>
      <c r="I130" s="16"/>
      <c r="J130" s="16"/>
    </row>
    <row r="131" spans="1:12" ht="12.75" customHeight="1" x14ac:dyDescent="0.2">
      <c r="A131" s="48" t="s">
        <v>76</v>
      </c>
      <c r="B131" s="48"/>
      <c r="C131" s="48"/>
      <c r="D131" s="48"/>
      <c r="E131" s="48"/>
      <c r="F131" s="48"/>
      <c r="G131" s="48"/>
      <c r="H131" s="49"/>
      <c r="I131" s="49"/>
      <c r="J131" s="49"/>
    </row>
    <row r="132" spans="1:12" x14ac:dyDescent="0.2">
      <c r="A132" s="37"/>
      <c r="B132" s="38"/>
      <c r="C132" s="38"/>
      <c r="D132" s="38"/>
      <c r="E132" s="38"/>
      <c r="F132" s="38"/>
      <c r="G132" s="39"/>
      <c r="H132" s="39"/>
      <c r="I132" s="39"/>
      <c r="J132" s="39"/>
    </row>
    <row r="133" spans="1:12" x14ac:dyDescent="0.2">
      <c r="A133" s="11" t="s">
        <v>72</v>
      </c>
      <c r="B133" s="30"/>
      <c r="C133" s="30"/>
      <c r="D133" s="30"/>
      <c r="E133" s="30"/>
      <c r="F133" s="30"/>
      <c r="G133" s="31"/>
      <c r="H133" s="31"/>
      <c r="I133" s="31"/>
      <c r="J133" s="31"/>
    </row>
    <row r="134" spans="1:12" x14ac:dyDescent="0.2">
      <c r="A134" s="62" t="s">
        <v>0</v>
      </c>
      <c r="B134" s="32" t="s">
        <v>1</v>
      </c>
      <c r="C134" s="32" t="s">
        <v>44</v>
      </c>
      <c r="D134" s="32" t="s">
        <v>45</v>
      </c>
      <c r="E134" s="32" t="s">
        <v>2</v>
      </c>
      <c r="F134" s="32" t="s">
        <v>3</v>
      </c>
      <c r="G134" s="32" t="s">
        <v>46</v>
      </c>
      <c r="H134" s="32" t="s">
        <v>4</v>
      </c>
      <c r="I134" s="32" t="s">
        <v>5</v>
      </c>
      <c r="J134" s="32" t="s">
        <v>6</v>
      </c>
    </row>
    <row r="135" spans="1:12" x14ac:dyDescent="0.2">
      <c r="A135" s="65"/>
      <c r="B135" s="57" t="s">
        <v>43</v>
      </c>
      <c r="C135" s="58"/>
      <c r="D135" s="58"/>
      <c r="E135" s="58"/>
      <c r="F135" s="58"/>
      <c r="G135" s="59"/>
      <c r="H135" s="59"/>
      <c r="I135" s="59"/>
      <c r="J135" s="59"/>
    </row>
    <row r="136" spans="1:12" ht="12.75" customHeight="1" x14ac:dyDescent="0.2">
      <c r="A136" s="3" t="s">
        <v>31</v>
      </c>
      <c r="B136" s="15">
        <f t="shared" ref="B136:G150" si="0">B105+B83+B27</f>
        <v>62.973417820004428</v>
      </c>
      <c r="C136" s="15">
        <f t="shared" si="0"/>
        <v>36.304106802779501</v>
      </c>
      <c r="D136" s="15">
        <f t="shared" si="0"/>
        <v>69.839809411177129</v>
      </c>
      <c r="E136" s="15">
        <f t="shared" si="0"/>
        <v>26.033074962911066</v>
      </c>
      <c r="F136" s="15">
        <f t="shared" si="0"/>
        <v>122.16859274124677</v>
      </c>
      <c r="G136" s="15">
        <f t="shared" si="0"/>
        <v>6.1388452151896162</v>
      </c>
      <c r="H136" s="15">
        <f t="shared" ref="H136:H147" si="1">H105+H27</f>
        <v>3.0666262263861643</v>
      </c>
      <c r="I136" s="40" t="s">
        <v>42</v>
      </c>
      <c r="J136" s="15">
        <f t="shared" ref="J136:J150" si="2">J105+J83+J27</f>
        <v>326.87356399064606</v>
      </c>
    </row>
    <row r="137" spans="1:12" x14ac:dyDescent="0.2">
      <c r="A137" s="3" t="s">
        <v>32</v>
      </c>
      <c r="B137" s="15">
        <f t="shared" si="0"/>
        <v>67.896892712734356</v>
      </c>
      <c r="C137" s="15">
        <f t="shared" si="0"/>
        <v>38.756544765875311</v>
      </c>
      <c r="D137" s="15">
        <f t="shared" si="0"/>
        <v>75.060673320036614</v>
      </c>
      <c r="E137" s="15">
        <f t="shared" si="0"/>
        <v>29.476725538809802</v>
      </c>
      <c r="F137" s="15">
        <f t="shared" si="0"/>
        <v>128.17455121900335</v>
      </c>
      <c r="G137" s="15">
        <f t="shared" si="0"/>
        <v>5.718009880674285</v>
      </c>
      <c r="H137" s="15">
        <f t="shared" si="1"/>
        <v>3.6767427513489404</v>
      </c>
      <c r="I137" s="16" t="s">
        <v>42</v>
      </c>
      <c r="J137" s="15">
        <f t="shared" si="2"/>
        <v>349.00615465336404</v>
      </c>
    </row>
    <row r="138" spans="1:12" s="5" customFormat="1" x14ac:dyDescent="0.2">
      <c r="A138" s="3" t="s">
        <v>33</v>
      </c>
      <c r="B138" s="15">
        <f t="shared" si="0"/>
        <v>69.946458982732807</v>
      </c>
      <c r="C138" s="15">
        <f t="shared" si="0"/>
        <v>41.090632057094901</v>
      </c>
      <c r="D138" s="15">
        <f t="shared" si="0"/>
        <v>76.711364872205849</v>
      </c>
      <c r="E138" s="15">
        <f t="shared" si="0"/>
        <v>29.654255429204639</v>
      </c>
      <c r="F138" s="15">
        <f t="shared" si="0"/>
        <v>137.91135955889641</v>
      </c>
      <c r="G138" s="15">
        <f t="shared" si="0"/>
        <v>5.0113658683262052</v>
      </c>
      <c r="H138" s="15">
        <f t="shared" si="1"/>
        <v>4.4485546660154691</v>
      </c>
      <c r="I138" s="16" t="s">
        <v>42</v>
      </c>
      <c r="J138" s="15">
        <f t="shared" si="2"/>
        <v>365.03424656831982</v>
      </c>
      <c r="K138" s="4"/>
      <c r="L138" s="7"/>
    </row>
    <row r="139" spans="1:12" s="5" customFormat="1" x14ac:dyDescent="0.2">
      <c r="A139" s="3" t="s">
        <v>34</v>
      </c>
      <c r="B139" s="15">
        <f t="shared" si="0"/>
        <v>72.178218810381821</v>
      </c>
      <c r="C139" s="15">
        <f t="shared" si="0"/>
        <v>40.727490853575588</v>
      </c>
      <c r="D139" s="15">
        <f t="shared" si="0"/>
        <v>77.78520677882517</v>
      </c>
      <c r="E139" s="15">
        <f t="shared" si="0"/>
        <v>30.126089438334446</v>
      </c>
      <c r="F139" s="15">
        <f t="shared" si="0"/>
        <v>133.08704678489889</v>
      </c>
      <c r="G139" s="15">
        <f t="shared" si="0"/>
        <v>5.9734924164129124</v>
      </c>
      <c r="H139" s="15">
        <f t="shared" si="1"/>
        <v>4.7717803868405566</v>
      </c>
      <c r="I139" s="16" t="s">
        <v>42</v>
      </c>
      <c r="J139" s="15">
        <f t="shared" si="2"/>
        <v>364.90287386230693</v>
      </c>
      <c r="K139" s="4"/>
      <c r="L139" s="7"/>
    </row>
    <row r="140" spans="1:12" s="5" customFormat="1" x14ac:dyDescent="0.2">
      <c r="A140" s="3" t="s">
        <v>35</v>
      </c>
      <c r="B140" s="15">
        <f t="shared" si="0"/>
        <v>76.785252948082416</v>
      </c>
      <c r="C140" s="15">
        <f t="shared" si="0"/>
        <v>43.305488376926355</v>
      </c>
      <c r="D140" s="15">
        <f t="shared" si="0"/>
        <v>86.876207771021839</v>
      </c>
      <c r="E140" s="15">
        <f t="shared" si="0"/>
        <v>30.082942052733266</v>
      </c>
      <c r="F140" s="15">
        <f t="shared" si="0"/>
        <v>128.21012528536161</v>
      </c>
      <c r="G140" s="15">
        <f t="shared" si="0"/>
        <v>6.5271166320387941</v>
      </c>
      <c r="H140" s="15">
        <f t="shared" si="1"/>
        <v>5.1601983618862661</v>
      </c>
      <c r="I140" s="16" t="s">
        <v>42</v>
      </c>
      <c r="J140" s="15">
        <f t="shared" si="2"/>
        <v>377.19426144590159</v>
      </c>
      <c r="K140" s="4"/>
      <c r="L140" s="7"/>
    </row>
    <row r="141" spans="1:12" s="5" customFormat="1" x14ac:dyDescent="0.2">
      <c r="A141" s="3" t="s">
        <v>36</v>
      </c>
      <c r="B141" s="15">
        <f t="shared" si="0"/>
        <v>80.021736964510183</v>
      </c>
      <c r="C141" s="15">
        <f t="shared" si="0"/>
        <v>44.548871088043875</v>
      </c>
      <c r="D141" s="15">
        <f t="shared" si="0"/>
        <v>92.460855989605619</v>
      </c>
      <c r="E141" s="15">
        <f t="shared" si="0"/>
        <v>30.192465528040518</v>
      </c>
      <c r="F141" s="15">
        <f t="shared" si="0"/>
        <v>122.17558194207911</v>
      </c>
      <c r="G141" s="15">
        <f t="shared" si="0"/>
        <v>5.736890064345312</v>
      </c>
      <c r="H141" s="15">
        <f t="shared" si="1"/>
        <v>5.1136574236945229</v>
      </c>
      <c r="I141" s="16" t="s">
        <v>42</v>
      </c>
      <c r="J141" s="15">
        <f t="shared" si="2"/>
        <v>380.5842653062179</v>
      </c>
      <c r="K141" s="4"/>
      <c r="L141" s="7"/>
    </row>
    <row r="142" spans="1:12" s="5" customFormat="1" x14ac:dyDescent="0.2">
      <c r="A142" s="3" t="s">
        <v>37</v>
      </c>
      <c r="B142" s="15">
        <f t="shared" si="0"/>
        <v>81.913715028736178</v>
      </c>
      <c r="C142" s="15">
        <f t="shared" si="0"/>
        <v>43.625843299385664</v>
      </c>
      <c r="D142" s="15">
        <f t="shared" si="0"/>
        <v>98.33252472802495</v>
      </c>
      <c r="E142" s="15">
        <f t="shared" si="0"/>
        <v>32.111820126813278</v>
      </c>
      <c r="F142" s="15">
        <f t="shared" si="0"/>
        <v>137.69334402510748</v>
      </c>
      <c r="G142" s="15">
        <f t="shared" si="0"/>
        <v>8.7554124385703389</v>
      </c>
      <c r="H142" s="15">
        <f t="shared" si="1"/>
        <v>4.4778385468593926</v>
      </c>
      <c r="I142" s="16" t="s">
        <v>42</v>
      </c>
      <c r="J142" s="15">
        <f t="shared" si="2"/>
        <v>407.15785272692244</v>
      </c>
      <c r="K142" s="4"/>
      <c r="L142" s="7"/>
    </row>
    <row r="143" spans="1:12" x14ac:dyDescent="0.2">
      <c r="A143" s="3" t="s">
        <v>38</v>
      </c>
      <c r="B143" s="15">
        <f t="shared" si="0"/>
        <v>85.024880813112674</v>
      </c>
      <c r="C143" s="15">
        <f t="shared" si="0"/>
        <v>45.860348598435706</v>
      </c>
      <c r="D143" s="15">
        <f t="shared" si="0"/>
        <v>102.0931981314811</v>
      </c>
      <c r="E143" s="15">
        <f t="shared" si="0"/>
        <v>33.379860103956105</v>
      </c>
      <c r="F143" s="15">
        <f t="shared" si="0"/>
        <v>143.7886252617003</v>
      </c>
      <c r="G143" s="15">
        <f t="shared" si="0"/>
        <v>8.8686205625796521</v>
      </c>
      <c r="H143" s="15">
        <f t="shared" si="1"/>
        <v>4.2786215909711469</v>
      </c>
      <c r="I143" s="16" t="s">
        <v>42</v>
      </c>
      <c r="J143" s="15">
        <f t="shared" si="2"/>
        <v>423.54762196670788</v>
      </c>
      <c r="L143" s="7"/>
    </row>
    <row r="144" spans="1:12" x14ac:dyDescent="0.2">
      <c r="A144" s="3" t="s">
        <v>39</v>
      </c>
      <c r="B144" s="15">
        <f t="shared" si="0"/>
        <v>88.894473365377422</v>
      </c>
      <c r="C144" s="15">
        <f t="shared" si="0"/>
        <v>45.987580765035496</v>
      </c>
      <c r="D144" s="15">
        <f t="shared" si="0"/>
        <v>109.18223457687506</v>
      </c>
      <c r="E144" s="15">
        <f t="shared" si="0"/>
        <v>32.744417252926404</v>
      </c>
      <c r="F144" s="15">
        <f t="shared" si="0"/>
        <v>153.75947801606145</v>
      </c>
      <c r="G144" s="15">
        <f t="shared" si="0"/>
        <v>8.8415875569160836</v>
      </c>
      <c r="H144" s="15">
        <f t="shared" si="1"/>
        <v>4.534808970568835</v>
      </c>
      <c r="I144" s="16" t="s">
        <v>42</v>
      </c>
      <c r="J144" s="15">
        <f t="shared" si="2"/>
        <v>444.19561830386192</v>
      </c>
      <c r="L144" s="7"/>
    </row>
    <row r="145" spans="1:12" x14ac:dyDescent="0.2">
      <c r="A145" s="3" t="s">
        <v>40</v>
      </c>
      <c r="B145" s="15">
        <f t="shared" si="0"/>
        <v>93.351509667891094</v>
      </c>
      <c r="C145" s="15">
        <f t="shared" si="0"/>
        <v>47.779100931751813</v>
      </c>
      <c r="D145" s="15">
        <f t="shared" si="0"/>
        <v>117.68322102504192</v>
      </c>
      <c r="E145" s="15">
        <f t="shared" si="0"/>
        <v>33.846633883968622</v>
      </c>
      <c r="F145" s="15">
        <f t="shared" si="0"/>
        <v>152.31373886208121</v>
      </c>
      <c r="G145" s="15">
        <f t="shared" si="0"/>
        <v>8.0062890956902724</v>
      </c>
      <c r="H145" s="15">
        <f t="shared" si="1"/>
        <v>5.7625688340008461</v>
      </c>
      <c r="I145" s="16" t="s">
        <v>42</v>
      </c>
      <c r="J145" s="15">
        <f t="shared" si="2"/>
        <v>459.26402911957041</v>
      </c>
      <c r="K145" s="4"/>
      <c r="L145" s="7"/>
    </row>
    <row r="146" spans="1:12" x14ac:dyDescent="0.2">
      <c r="A146" s="11" t="s">
        <v>41</v>
      </c>
      <c r="B146" s="15">
        <f t="shared" si="0"/>
        <v>96.536959311413526</v>
      </c>
      <c r="C146" s="15">
        <f t="shared" si="0"/>
        <v>51.415922488480717</v>
      </c>
      <c r="D146" s="15">
        <f t="shared" si="0"/>
        <v>124.35614513281217</v>
      </c>
      <c r="E146" s="15">
        <f t="shared" si="0"/>
        <v>34.973752131616145</v>
      </c>
      <c r="F146" s="15">
        <f t="shared" si="0"/>
        <v>159.14715237919273</v>
      </c>
      <c r="G146" s="15">
        <f t="shared" si="0"/>
        <v>7.9100735603925401</v>
      </c>
      <c r="H146" s="15">
        <f t="shared" si="1"/>
        <v>4.7397604810088039</v>
      </c>
      <c r="I146" s="16" t="s">
        <v>42</v>
      </c>
      <c r="J146" s="15">
        <f t="shared" si="2"/>
        <v>479.33125199690227</v>
      </c>
      <c r="K146" s="4"/>
      <c r="L146" s="7"/>
    </row>
    <row r="147" spans="1:12" x14ac:dyDescent="0.2">
      <c r="A147" s="11" t="s">
        <v>47</v>
      </c>
      <c r="B147" s="15">
        <f t="shared" si="0"/>
        <v>99.390424057001297</v>
      </c>
      <c r="C147" s="15">
        <f t="shared" si="0"/>
        <v>52.473846703800042</v>
      </c>
      <c r="D147" s="15">
        <f t="shared" si="0"/>
        <v>130.71121503450686</v>
      </c>
      <c r="E147" s="15">
        <f t="shared" si="0"/>
        <v>36.413835449283354</v>
      </c>
      <c r="F147" s="15">
        <f t="shared" si="0"/>
        <v>172.13642876794367</v>
      </c>
      <c r="G147" s="15">
        <f t="shared" si="0"/>
        <v>8.1539937784678074</v>
      </c>
      <c r="H147" s="15">
        <f t="shared" si="1"/>
        <v>2.7871643103725789</v>
      </c>
      <c r="I147" s="16" t="s">
        <v>42</v>
      </c>
      <c r="J147" s="15">
        <f t="shared" si="2"/>
        <v>502.32906285003071</v>
      </c>
      <c r="K147" s="4"/>
      <c r="L147" s="7"/>
    </row>
    <row r="148" spans="1:12" x14ac:dyDescent="0.2">
      <c r="A148" s="11" t="s">
        <v>48</v>
      </c>
      <c r="B148" s="15">
        <f t="shared" si="0"/>
        <v>100.61831810230237</v>
      </c>
      <c r="C148" s="15">
        <f t="shared" si="0"/>
        <v>60.989247591774884</v>
      </c>
      <c r="D148" s="15">
        <f t="shared" si="0"/>
        <v>128.81754753148491</v>
      </c>
      <c r="E148" s="15">
        <f t="shared" si="0"/>
        <v>36.398132121708535</v>
      </c>
      <c r="F148" s="15">
        <f t="shared" si="0"/>
        <v>198.78772371596114</v>
      </c>
      <c r="G148" s="15">
        <f t="shared" si="0"/>
        <v>7.7344116511618841</v>
      </c>
      <c r="H148" s="15">
        <f>H117+H39+H95</f>
        <v>7.5243695443523064</v>
      </c>
      <c r="I148" s="16" t="s">
        <v>42</v>
      </c>
      <c r="J148" s="15">
        <f t="shared" si="2"/>
        <v>508.90216214367922</v>
      </c>
      <c r="K148" s="4"/>
      <c r="L148" s="7"/>
    </row>
    <row r="149" spans="1:12" x14ac:dyDescent="0.2">
      <c r="A149" s="11" t="s">
        <v>49</v>
      </c>
      <c r="B149" s="15">
        <f t="shared" si="0"/>
        <v>98.747496491354838</v>
      </c>
      <c r="C149" s="15">
        <f t="shared" si="0"/>
        <v>57.798626221986893</v>
      </c>
      <c r="D149" s="15">
        <f t="shared" si="0"/>
        <v>129.92965485658621</v>
      </c>
      <c r="E149" s="15">
        <f t="shared" si="0"/>
        <v>33.881452889020515</v>
      </c>
      <c r="F149" s="15">
        <f t="shared" si="0"/>
        <v>221.8663915389796</v>
      </c>
      <c r="G149" s="15">
        <f t="shared" si="0"/>
        <v>6.9411800894540363</v>
      </c>
      <c r="H149" s="15">
        <f>H118+H40+H96</f>
        <v>8.6248177682317184</v>
      </c>
      <c r="I149" s="16" t="s">
        <v>42</v>
      </c>
      <c r="J149" s="15">
        <f t="shared" si="2"/>
        <v>530.15039595754649</v>
      </c>
      <c r="K149" s="4"/>
      <c r="L149" s="7"/>
    </row>
    <row r="150" spans="1:12" ht="12.75" customHeight="1" x14ac:dyDescent="0.2">
      <c r="A150" s="6" t="s">
        <v>50</v>
      </c>
      <c r="B150" s="29">
        <f t="shared" si="0"/>
        <v>100.00920544014261</v>
      </c>
      <c r="C150" s="29">
        <f t="shared" si="0"/>
        <v>56.089613967867052</v>
      </c>
      <c r="D150" s="29">
        <f t="shared" si="0"/>
        <v>133.34722207353084</v>
      </c>
      <c r="E150" s="29">
        <f t="shared" si="0"/>
        <v>31.782817112839275</v>
      </c>
      <c r="F150" s="29">
        <f t="shared" si="0"/>
        <v>248.81007265414249</v>
      </c>
      <c r="G150" s="29">
        <f t="shared" si="0"/>
        <v>6.2760607839541915</v>
      </c>
      <c r="H150" s="29">
        <f>H119+H41+H97</f>
        <v>7.3417085444046064</v>
      </c>
      <c r="I150" s="21" t="s">
        <v>42</v>
      </c>
      <c r="J150" s="29">
        <f t="shared" si="2"/>
        <v>556.3052381624268</v>
      </c>
    </row>
    <row r="151" spans="1:12" x14ac:dyDescent="0.2">
      <c r="A151" s="11" t="s">
        <v>57</v>
      </c>
      <c r="B151" s="15"/>
      <c r="C151" s="15"/>
      <c r="D151" s="15"/>
      <c r="E151" s="15"/>
      <c r="F151" s="15"/>
      <c r="G151" s="15"/>
      <c r="H151" s="15"/>
      <c r="I151" s="16"/>
      <c r="J151" s="15"/>
    </row>
    <row r="152" spans="1:12" ht="12.75" customHeight="1" x14ac:dyDescent="0.2">
      <c r="A152" s="60" t="s">
        <v>74</v>
      </c>
      <c r="B152" s="60"/>
      <c r="C152" s="60"/>
      <c r="D152" s="60"/>
      <c r="E152" s="60"/>
      <c r="F152" s="60"/>
      <c r="G152" s="60"/>
      <c r="H152" s="61"/>
      <c r="I152" s="61"/>
      <c r="J152" s="61"/>
    </row>
    <row r="153" spans="1:12" x14ac:dyDescent="0.2">
      <c r="A153" s="48" t="s">
        <v>77</v>
      </c>
      <c r="B153" s="48"/>
      <c r="C153" s="48"/>
      <c r="D153" s="48"/>
      <c r="E153" s="48"/>
      <c r="F153" s="48"/>
      <c r="G153" s="48"/>
      <c r="H153" s="49"/>
      <c r="I153" s="49"/>
      <c r="J153" s="49"/>
    </row>
    <row r="154" spans="1:12" x14ac:dyDescent="0.2">
      <c r="A154" s="41" t="s">
        <v>75</v>
      </c>
    </row>
    <row r="160" spans="1:12" ht="12.75" customHeight="1" x14ac:dyDescent="0.2"/>
  </sheetData>
  <mergeCells count="14">
    <mergeCell ref="A153:J153"/>
    <mergeCell ref="A2:A3"/>
    <mergeCell ref="B3:J3"/>
    <mergeCell ref="A54:J54"/>
    <mergeCell ref="B135:J135"/>
    <mergeCell ref="A152:J152"/>
    <mergeCell ref="A57:A58"/>
    <mergeCell ref="B58:J58"/>
    <mergeCell ref="B104:J104"/>
    <mergeCell ref="A100:J100"/>
    <mergeCell ref="A131:J131"/>
    <mergeCell ref="A103:A104"/>
    <mergeCell ref="A134:A135"/>
    <mergeCell ref="A98:J98"/>
  </mergeCells>
  <phoneticPr fontId="0" type="noConversion"/>
  <pageMargins left="0.74803149606299213" right="0.74803149606299213" top="0.98425196850393704" bottom="0.51181102362204722" header="0.51181102362204722" footer="0.51181102362204722"/>
  <pageSetup paperSize="9" scale="79" fitToHeight="0" orientation="portrait" r:id="rId1"/>
  <headerFooter alignWithMargins="0"/>
  <rowBreaks count="2" manualBreakCount="2">
    <brk id="54" max="10" man="1"/>
    <brk id="101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DOTARS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gmalam</dc:creator>
  <cp:lastModifiedBy>FISHER Natalie</cp:lastModifiedBy>
  <cp:lastPrinted>2020-11-22T22:54:23Z</cp:lastPrinted>
  <dcterms:created xsi:type="dcterms:W3CDTF">2007-09-10T00:01:59Z</dcterms:created>
  <dcterms:modified xsi:type="dcterms:W3CDTF">2022-08-02T02:47:58Z</dcterms:modified>
</cp:coreProperties>
</file>