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updateLinks="never" defaultThemeVersion="124226"/>
  <mc:AlternateContent xmlns:mc="http://schemas.openxmlformats.org/markup-compatibility/2006">
    <mc:Choice Requires="x15">
      <x15ac:absPath xmlns:x15ac="http://schemas.microsoft.com/office/spreadsheetml/2010/11/ac" url="C:\Users\dmitchell\AppData\Local\Microsoft\Windows\INetCache\Content.Outlook\4Q523ACS\"/>
    </mc:Choice>
  </mc:AlternateContent>
  <xr:revisionPtr revIDLastSave="0" documentId="13_ncr:1_{464DA6ED-0CE5-49CA-947E-0F189222F6D4}" xr6:coauthVersionLast="36" xr6:coauthVersionMax="36" xr10:uidLastSave="{00000000-0000-0000-0000-000000000000}"/>
  <bookViews>
    <workbookView xWindow="0" yWindow="0" windowWidth="14790" windowHeight="7050" xr2:uid="{00000000-000D-0000-FFFF-FFFF00000000}"/>
  </bookViews>
  <sheets>
    <sheet name="Contents" sheetId="55" r:id="rId1"/>
    <sheet name="Table 1" sheetId="60" r:id="rId2"/>
    <sheet name="Table 2" sheetId="61" r:id="rId3"/>
    <sheet name="Table 3" sheetId="62" r:id="rId4"/>
    <sheet name="Table 4" sheetId="63" r:id="rId5"/>
    <sheet name="Table 5" sheetId="64" r:id="rId6"/>
    <sheet name="Table 6" sheetId="65" r:id="rId7"/>
    <sheet name="Table 7" sheetId="66" r:id="rId8"/>
    <sheet name="Table 8" sheetId="67" r:id="rId9"/>
    <sheet name="Table 9" sheetId="68" r:id="rId10"/>
    <sheet name="Table 10" sheetId="69" r:id="rId11"/>
    <sheet name="Table 11" sheetId="70" r:id="rId12"/>
    <sheet name="Table 12" sheetId="71" r:id="rId13"/>
    <sheet name="Table 13" sheetId="72" r:id="rId14"/>
    <sheet name="Table 14" sheetId="73" r:id="rId15"/>
    <sheet name="Table 15" sheetId="74" r:id="rId16"/>
    <sheet name="Table 16" sheetId="75" r:id="rId17"/>
    <sheet name="Table 17" sheetId="76" r:id="rId18"/>
    <sheet name="Table 18" sheetId="77" r:id="rId19"/>
    <sheet name="Table 19" sheetId="78" r:id="rId20"/>
    <sheet name="Table 20" sheetId="79" r:id="rId21"/>
    <sheet name="Table 21" sheetId="80" r:id="rId22"/>
    <sheet name="Table 22" sheetId="81" r:id="rId23"/>
    <sheet name="Table 23" sheetId="82" r:id="rId24"/>
    <sheet name="Table 24" sheetId="83" r:id="rId25"/>
    <sheet name="Table 25" sheetId="84" r:id="rId26"/>
    <sheet name="Table 26" sheetId="85" r:id="rId27"/>
    <sheet name="Table 27" sheetId="86" r:id="rId28"/>
    <sheet name="Table 28" sheetId="87" r:id="rId29"/>
    <sheet name="Table 29" sheetId="88" r:id="rId30"/>
    <sheet name="Table 30" sheetId="89" r:id="rId31"/>
    <sheet name="Table 31" sheetId="90" r:id="rId32"/>
    <sheet name="Table 32" sheetId="91" r:id="rId33"/>
    <sheet name="Table 25a" sheetId="93" r:id="rId34"/>
    <sheet name="Table 26a" sheetId="96" r:id="rId35"/>
    <sheet name="Table 27a" sheetId="94" r:id="rId36"/>
    <sheet name="Table 28a" sheetId="98" r:id="rId37"/>
    <sheet name="Table 29a" sheetId="95" r:id="rId38"/>
    <sheet name="Table 30a" sheetId="99" r:id="rId39"/>
    <sheet name="Explanatory Notes" sheetId="92" r:id="rId40"/>
  </sheets>
  <calcPr calcId="191029"/>
</workbook>
</file>

<file path=xl/calcChain.xml><?xml version="1.0" encoding="utf-8"?>
<calcChain xmlns="http://schemas.openxmlformats.org/spreadsheetml/2006/main">
  <c r="B42" i="55" l="1"/>
  <c r="B47" i="55" l="1"/>
  <c r="B46" i="55"/>
  <c r="B45" i="55"/>
  <c r="B44" i="55"/>
  <c r="B43" i="55"/>
  <c r="C32" i="95"/>
  <c r="F32" i="95"/>
  <c r="I32" i="95"/>
  <c r="L32" i="95"/>
  <c r="O32" i="95"/>
  <c r="R32" i="95"/>
  <c r="U32" i="95"/>
  <c r="X32" i="95"/>
  <c r="AA32" i="95"/>
  <c r="AD32" i="95"/>
  <c r="AG32" i="95"/>
  <c r="AJ32" i="95"/>
  <c r="AM32" i="95"/>
  <c r="AP32" i="95"/>
  <c r="AS32" i="95"/>
  <c r="AV32" i="95"/>
  <c r="AY32" i="95"/>
  <c r="BB32" i="95"/>
  <c r="BE32" i="95"/>
  <c r="BH32" i="95"/>
  <c r="BK32" i="95"/>
  <c r="BN32" i="95"/>
  <c r="BQ32" i="95"/>
  <c r="BT32" i="95"/>
  <c r="BT32" i="94"/>
  <c r="BQ32" i="94"/>
  <c r="BN32" i="94"/>
  <c r="BK32" i="94"/>
  <c r="BH32" i="94"/>
  <c r="BE32" i="94"/>
  <c r="BB32" i="94"/>
  <c r="AY32" i="94"/>
  <c r="AV32" i="94"/>
  <c r="AS32" i="94"/>
  <c r="AP32" i="94"/>
  <c r="AM32" i="94"/>
  <c r="AJ32" i="94"/>
  <c r="AG32" i="94"/>
  <c r="AD32" i="94"/>
  <c r="AA32" i="94"/>
  <c r="X32" i="94"/>
  <c r="U32" i="94"/>
  <c r="R32" i="94"/>
  <c r="O32" i="94"/>
  <c r="L32" i="94"/>
  <c r="I32" i="94"/>
  <c r="F32" i="94"/>
  <c r="C32" i="94"/>
  <c r="BT32" i="93"/>
  <c r="BQ32" i="93"/>
  <c r="BN32" i="93"/>
  <c r="BK32" i="93"/>
  <c r="BH32" i="93"/>
  <c r="BE32" i="93"/>
  <c r="BB32" i="93"/>
  <c r="AY32" i="93"/>
  <c r="AV32" i="93"/>
  <c r="AS32" i="93"/>
  <c r="AP32" i="93"/>
  <c r="AM32" i="93"/>
  <c r="AJ32" i="93"/>
  <c r="AG32" i="93"/>
  <c r="AD32" i="93"/>
  <c r="AA32" i="93"/>
  <c r="X32" i="93"/>
  <c r="U32" i="93"/>
  <c r="R32" i="93"/>
  <c r="O32" i="93"/>
  <c r="L32" i="93"/>
  <c r="I32" i="93"/>
  <c r="F32" i="93"/>
  <c r="C32" i="93"/>
  <c r="B50" i="55"/>
  <c r="B41" i="55"/>
  <c r="B40" i="55"/>
  <c r="B39" i="55"/>
  <c r="B38" i="55"/>
  <c r="B37" i="55"/>
  <c r="B36" i="55"/>
  <c r="B35" i="55"/>
  <c r="B34" i="55"/>
  <c r="B33" i="55"/>
  <c r="B32" i="55"/>
  <c r="B31" i="55"/>
  <c r="B30" i="55"/>
  <c r="B29" i="55"/>
  <c r="B28" i="55"/>
  <c r="B27" i="55"/>
  <c r="B26" i="55"/>
  <c r="B25" i="55"/>
  <c r="B24" i="55"/>
  <c r="B23" i="55"/>
  <c r="B22" i="55"/>
  <c r="B21" i="55"/>
  <c r="B20" i="55"/>
  <c r="B19" i="55"/>
  <c r="B18" i="55"/>
  <c r="B17" i="55"/>
  <c r="B16" i="55"/>
  <c r="B15" i="55"/>
  <c r="B14" i="55"/>
  <c r="B13" i="55"/>
  <c r="B12" i="55"/>
  <c r="B11" i="55"/>
  <c r="B10" i="55"/>
</calcChain>
</file>

<file path=xl/sharedStrings.xml><?xml version="1.0" encoding="utf-8"?>
<sst xmlns="http://schemas.openxmlformats.org/spreadsheetml/2006/main" count="4182" uniqueCount="916">
  <si>
    <t>Explanatory Notes</t>
  </si>
  <si>
    <t>Further details</t>
  </si>
  <si>
    <t>For further details about these estimates, please refer to:</t>
  </si>
  <si>
    <t>Road vehicle entry and recall statistics</t>
  </si>
  <si>
    <t xml:space="preserve">  Road vehicle entry and recall statistics</t>
  </si>
  <si>
    <t>RAV Coverage and Data Quality</t>
  </si>
  <si>
    <t>Road vehicle classes and classifications</t>
  </si>
  <si>
    <r>
      <t xml:space="preserve">This publication reports RAV entries according to the following </t>
    </r>
    <r>
      <rPr>
        <i/>
        <sz val="10"/>
        <rFont val="Calibri"/>
        <family val="2"/>
        <scheme val="minor"/>
      </rPr>
      <t>vehicle classes</t>
    </r>
    <r>
      <rPr>
        <sz val="10"/>
        <rFont val="Calibri"/>
        <family val="2"/>
        <scheme val="minor"/>
      </rPr>
      <t xml:space="preserve">: Passenger vehicles (excluding omnibuses); Light commercial vehicles (LCVs); Medium goods vehicles (MGVs); Heavy goods vehicles (HGVs); Light buses; Heavy buses; Motorcycles; Trailers. (Separate estimates of non-motorised caravan and camper trailers are also derived, using known caravan/camper trailer makes.) These vehicle classes are based BITRE aggregation of the Australian Design Rules (ADR) </t>
    </r>
    <r>
      <rPr>
        <i/>
        <sz val="10"/>
        <rFont val="Calibri"/>
        <family val="2"/>
        <scheme val="minor"/>
      </rPr>
      <t>vehicle categories</t>
    </r>
    <r>
      <rPr>
        <sz val="10"/>
        <rFont val="Calibri"/>
        <family val="2"/>
        <scheme val="minor"/>
      </rPr>
      <t xml:space="preserve"> and </t>
    </r>
    <r>
      <rPr>
        <i/>
        <sz val="10"/>
        <rFont val="Calibri"/>
        <family val="2"/>
        <scheme val="minor"/>
      </rPr>
      <t>sub-categories</t>
    </r>
    <r>
      <rPr>
        <sz val="10"/>
        <rFont val="Calibri"/>
        <family val="2"/>
        <scheme val="minor"/>
      </rPr>
      <t>. The ADR define the following five broad vehicle categories: Two-wheeled and three-wheeled vehicles;  Passenger vehicles (excluding omnibuses); Omnibuses; Goods vehicles; Trailers.</t>
    </r>
  </si>
  <si>
    <r>
      <t xml:space="preserve">The statistics presented in this publication have been compiled from all vehicles appearing on the RAV up to and including the last day of the publication month.
</t>
    </r>
    <r>
      <rPr>
        <sz val="1"/>
        <rFont val="Calibri"/>
        <family val="2"/>
        <scheme val="minor"/>
      </rPr>
      <t xml:space="preserve">
</t>
    </r>
    <r>
      <rPr>
        <sz val="10"/>
        <rFont val="Calibri"/>
        <family val="2"/>
        <scheme val="minor"/>
      </rPr>
      <t xml:space="preserve">Revisions to previously published estimates may occur where the RAV is updated to correct errors or remove entries.
</t>
    </r>
    <r>
      <rPr>
        <sz val="1"/>
        <rFont val="Calibri"/>
        <family val="2"/>
        <scheme val="minor"/>
      </rPr>
      <t xml:space="preserve">
</t>
    </r>
    <r>
      <rPr>
        <sz val="10"/>
        <rFont val="Calibri"/>
        <family val="2"/>
        <scheme val="minor"/>
      </rPr>
      <t>The RVSA commenced in full on 1 July 2021 and triggered a 12-month transition period for certain segments of the industry to enter information on the RAV. This transitional period was subsequently extended for a further 12 months, to 30 June 2023, to allow more time for certain industry segments to transition their businesses to operate under the RVSA.  Consequently, prior to 1 July 2023, the RAV entry statistics do not necessarily provide a full enumeration of all vehicles entering the Australian market prior to that date. Pre-July 2023 estimates are provided here for completeness.</t>
    </r>
  </si>
  <si>
    <t>Vehicle recall statistics</t>
  </si>
  <si>
    <r>
      <t xml:space="preserve">BITRE's </t>
    </r>
    <r>
      <rPr>
        <i/>
        <sz val="10"/>
        <rFont val="Calibri"/>
        <family val="2"/>
        <scheme val="minor"/>
      </rPr>
      <t>Road vehicle entry and recall statistics</t>
    </r>
    <r>
      <rPr>
        <sz val="10"/>
        <rFont val="Calibri"/>
        <family val="2"/>
        <scheme val="minor"/>
      </rPr>
      <t xml:space="preserve"> provides monthly counts of all road vehicles entered on the Register of Approved Vehicles (RAV) and other selected activities governed under the </t>
    </r>
    <r>
      <rPr>
        <i/>
        <sz val="10"/>
        <rFont val="Calibri"/>
        <family val="2"/>
        <scheme val="minor"/>
      </rPr>
      <t>Road Vehicle Standards Act</t>
    </r>
    <r>
      <rPr>
        <sz val="10"/>
        <rFont val="Calibri"/>
        <family val="2"/>
        <scheme val="minor"/>
      </rPr>
      <t xml:space="preserve"> 2018 (RVSA), including road vehicle recall notices published on the Department's website.
</t>
    </r>
    <r>
      <rPr>
        <sz val="1"/>
        <rFont val="Calibri"/>
        <family val="2"/>
        <scheme val="minor"/>
      </rPr>
      <t xml:space="preserve">
</t>
    </r>
    <r>
      <rPr>
        <sz val="10"/>
        <rFont val="Calibri"/>
        <family val="2"/>
        <scheme val="minor"/>
      </rPr>
      <t xml:space="preserve">The RVSA was introduced on 1 July 2021 to support the safety, environmental and anti-theft performance of all road vehicles being provided to the Australian market for the first time. The RVSA replaced the </t>
    </r>
    <r>
      <rPr>
        <i/>
        <sz val="10"/>
        <rFont val="Calibri"/>
        <family val="2"/>
        <scheme val="minor"/>
      </rPr>
      <t>Motor Vehicle Standards Act 1989</t>
    </r>
    <r>
      <rPr>
        <sz val="10"/>
        <rFont val="Calibri"/>
        <family val="2"/>
        <scheme val="minor"/>
      </rPr>
      <t xml:space="preserve"> (MVSA). Further information about the RVSA is available on the Road Vehicle Standards laws page on the Department's website: https://www.infrastructure.gov.au/infrastructure-transport-vehicles/vehicles/road-vehicle-standards-laws.
</t>
    </r>
    <r>
      <rPr>
        <sz val="1"/>
        <rFont val="Calibri"/>
        <family val="2"/>
        <scheme val="minor"/>
      </rPr>
      <t xml:space="preserve">
</t>
    </r>
    <r>
      <rPr>
        <sz val="10"/>
        <rFont val="Calibri"/>
        <family val="2"/>
        <scheme val="minor"/>
      </rPr>
      <t xml:space="preserve">The RVSA established the RAV, an online publicly-searchable database of vehicles that have met the requirements of the RVSA and been approved for provision to the Australian market. The RAV includes new road vehicles constructed in Australia and new and second-hand road vehicles imported from overseas, and covers motorised, non-motorised road vehicles (e.g. trailers, caravans, trailed machinery) and special purpose vehicles. All road vehicles must be entered on the RAV before they are provided to the Australian market. An approval is required to import a road vehicle into Australia. The RAV is administered by the Road and Vehicle Safety Division, within the Department of Infrastructure, Transport, Regional Development, Communications and the Arts (the Department).
</t>
    </r>
    <r>
      <rPr>
        <sz val="1"/>
        <rFont val="Calibri"/>
        <family val="2"/>
        <scheme val="minor"/>
      </rPr>
      <t xml:space="preserve">
</t>
    </r>
    <r>
      <rPr>
        <sz val="10"/>
        <rFont val="Calibri"/>
        <family val="2"/>
        <scheme val="minor"/>
      </rPr>
      <t>The statistics presented in this publication are consistent with and promote the purposes of the RAV by making publicly-available information about vehicles suitable to be sold, leased or otherwise provided for use within Australia more readily accessible to industry, consumers and the broader community.</t>
    </r>
  </si>
  <si>
    <t>Vehicle recall statistics are based on all active/open vehicle recall notices on the Department's vehicle recalls website (https://www.vehiclerecalls.gov.au/). The statistics include counts of recall notices and the number of vehicles covered by recall notices. Vehicle may appear on more than one recall notice and thereby be counted more than once in the reported vehicle counts.</t>
  </si>
  <si>
    <r>
      <t xml:space="preserve">Disclaimer – BITRE’s </t>
    </r>
    <r>
      <rPr>
        <i/>
        <sz val="9"/>
        <color theme="0"/>
        <rFont val="Calibri"/>
        <family val="2"/>
      </rPr>
      <t>Road vehicle entry and recall statistics</t>
    </r>
    <r>
      <rPr>
        <sz val="9"/>
        <color theme="0"/>
        <rFont val="Calibri"/>
        <family val="2"/>
      </rPr>
      <t xml:space="preserve"> provides monthly counts of all road vehicles entered on the Register of Approved Vehicles (RAV) and other selected activities governed under the </t>
    </r>
    <r>
      <rPr>
        <i/>
        <sz val="9"/>
        <color theme="0"/>
        <rFont val="Calibri"/>
        <family val="2"/>
      </rPr>
      <t>Road Vehicle Standards Act 2018</t>
    </r>
    <r>
      <rPr>
        <sz val="9"/>
        <color theme="0"/>
        <rFont val="Calibri"/>
        <family val="2"/>
      </rPr>
      <t xml:space="preserve"> (RVSA), including road vehicle recall notices published on the Department's website. The statistics are consistent with and promote the purposes of the RAV by making publicly-available information about vehicles suitable to be sold, leased or otherwise provided for use within Australia more readily accessible to industry, consumers and the broader community. BITRE has made all reasonable efforts to ensure these statistics are an accurate reporting of all vehicle entries and recalls. Revisions to previously published estimates may occur where the RAV is updated to correct errors or remove entries.
The material contained in this publication is made available on the understanding that the Commonwealth is not providing professional advice, and that users exercise their own skill and care with respect to its use, and seek independent advice if necessary. The Commonwealth makes no representations or warranties as to the contents or accuracy of the information contained in this publication. To the extent permitted by law, the Commonwealth disclaims liability to any person or organisation in respect of anything done, or omitted to be done, in reliance upon information contained in this publication.</t>
    </r>
  </si>
  <si>
    <t>Contents</t>
  </si>
  <si>
    <t>Acknowledgements</t>
  </si>
  <si>
    <t>BITRE acknowledges the assistance of colleagues from the Department's Road and Vehicle Safety Division in the provision of the RAV and vehicle recalls data. Compilation of the statistics and preparation of this report was undertaken by BITRE.</t>
  </si>
  <si>
    <t>Inquiries</t>
  </si>
  <si>
    <t>For further information about the estimates in this publication, contact:</t>
  </si>
  <si>
    <t xml:space="preserve">  Bureau of Infrastructure and Transport Research Economics (BITRE)</t>
  </si>
  <si>
    <t xml:space="preserve">  Department of Infrastructure, Transport, Regional Development, Communications and the Arts</t>
  </si>
  <si>
    <t xml:space="preserve">  GPO Box 501 Canberra ACT 2601</t>
  </si>
  <si>
    <t xml:space="preserve">  Email: bitre@infrastructure.gov.au</t>
  </si>
  <si>
    <t xml:space="preserve">  Website: www.bitre.gov.au</t>
  </si>
  <si>
    <t>© Commonwealth of Australia 2025</t>
  </si>
  <si>
    <t>Table 1  Total RAV entries, by approval category and month, April 2025</t>
  </si>
  <si>
    <t>Issue: April 2025</t>
  </si>
  <si>
    <t>Approval category</t>
  </si>
  <si>
    <t>Month</t>
  </si>
  <si>
    <t>Type approval</t>
  </si>
  <si>
    <t>Concessional approval</t>
  </si>
  <si>
    <t>Total</t>
  </si>
  <si>
    <t>Apr 2025</t>
  </si>
  <si>
    <t>Mar 2025</t>
  </si>
  <si>
    <t>Feb 2025</t>
  </si>
  <si>
    <t>Jan 2025</t>
  </si>
  <si>
    <t>Dec 2024</t>
  </si>
  <si>
    <t>Nov 2024</t>
  </si>
  <si>
    <t>Oct 2024</t>
  </si>
  <si>
    <t>Sep 2024</t>
  </si>
  <si>
    <t>Aug 2024</t>
  </si>
  <si>
    <t>Jul 2024</t>
  </si>
  <si>
    <t>Jun 2024</t>
  </si>
  <si>
    <t>May 2024</t>
  </si>
  <si>
    <t>Apr 2024</t>
  </si>
  <si>
    <t>Mar 2024</t>
  </si>
  <si>
    <t>Feb 2024</t>
  </si>
  <si>
    <t>Jan 2024</t>
  </si>
  <si>
    <t>Dec 2023</t>
  </si>
  <si>
    <t>Nov 2023</t>
  </si>
  <si>
    <t>Oct 2023</t>
  </si>
  <si>
    <t>Sep 2023</t>
  </si>
  <si>
    <t>Aug 2023</t>
  </si>
  <si>
    <t>Jul 2023</t>
  </si>
  <si>
    <t>Jun 2023</t>
  </si>
  <si>
    <t>May 2023</t>
  </si>
  <si>
    <t>Apr 2023</t>
  </si>
  <si>
    <t>a. Table may include revisions to previously published estimates arising from updates to the RAV to correct errors or remove entries.</t>
  </si>
  <si>
    <t>b. RAV transition period: 1 July 2021 to 30 June 2023 -- Pre-July 2023 RAV entries are not necessarily a full enumeration of all vehicles entering the Australian market (see Explanatory Notes for details).</t>
  </si>
  <si>
    <t>c. Total excludes Second Stage of Manufacture vehicles.</t>
  </si>
  <si>
    <t>Sources: RAV and BITRE estimates.</t>
  </si>
  <si>
    <t>Total RAV entries, by approval category and month, April 2025</t>
  </si>
  <si>
    <t>Table 2  Type approved RAV entries, by entry pathway and month, April 2025</t>
  </si>
  <si>
    <t>Type approvals</t>
  </si>
  <si>
    <t>Standard</t>
  </si>
  <si>
    <t>Non-standard</t>
  </si>
  <si>
    <t>SSM</t>
  </si>
  <si>
    <t>Type approved RAV entries, by entry pathway and month, April 2025</t>
  </si>
  <si>
    <t>Table 3  Concessional RAV entry aproval entries, by entry pathway and month, April 2025</t>
  </si>
  <si>
    <t>Concessional RAV entry approvals</t>
  </si>
  <si>
    <t>RAWS-SEV</t>
  </si>
  <si>
    <t>RAWS-SSM</t>
  </si>
  <si>
    <t>Trailer</t>
  </si>
  <si>
    <t>Older vehicle</t>
  </si>
  <si>
    <t>SPV</t>
  </si>
  <si>
    <t>Personal</t>
  </si>
  <si>
    <t>RAV suitable</t>
  </si>
  <si>
    <t>c. RAWS: Registered Automotive Workshop Scheme; SSM: Second stage of manufacture; SEV: Specialist and Enthusiast Vehicle; SPV: Special Purpose Vehicle.</t>
  </si>
  <si>
    <t>d. Total excludes Second Stage of Manufacture vehicles.</t>
  </si>
  <si>
    <t>Concessional RAV entry aproval entries, by entry pathway and month, April 2025</t>
  </si>
  <si>
    <t>Table 4  Type approved RAV entries, motor vehicles, by vehicle type and month, April 2025</t>
  </si>
  <si>
    <t>Passenger vehicles</t>
  </si>
  <si>
    <t>Light commercial vehicles</t>
  </si>
  <si>
    <t>Medium goods vehicles</t>
  </si>
  <si>
    <t>Heavy goods vehicles</t>
  </si>
  <si>
    <t>Buses</t>
  </si>
  <si>
    <t>Motorcycles</t>
  </si>
  <si>
    <t>NA</t>
  </si>
  <si>
    <t>Type approved RAV entries, motor vehicles, by vehicle type and month, April 2025</t>
  </si>
  <si>
    <t>Table 5  Type approved RAV entries, trailers, by trailer type and month, April 2025</t>
  </si>
  <si>
    <t>Very light trailers</t>
  </si>
  <si>
    <t>Light trailers</t>
  </si>
  <si>
    <t>Medium trailers</t>
  </si>
  <si>
    <t>Heavy trailers</t>
  </si>
  <si>
    <t>b. Prior to the July 2024 issue, very light trailer RAV entries were not separately enumerated and combined with light trailer RAV entries.</t>
  </si>
  <si>
    <t>c. RAV transition period: 1 July 2021 to 30 June 2023 -- Pre-July 2023 RAV entries are not necessarily a full enumeration of all vehicles entering the Australian market (see Explanatory Notes for details).</t>
  </si>
  <si>
    <t>Type approved RAV entries, trailers, by trailer type and month, April 2025</t>
  </si>
  <si>
    <t>Table 6  Type approval RAV entries, passenger vehicles, top 30 makes, April 2025</t>
  </si>
  <si>
    <t>Rank</t>
  </si>
  <si>
    <t>Make</t>
  </si>
  <si>
    <t>Year to date</t>
  </si>
  <si>
    <t>Last 12 months</t>
  </si>
  <si>
    <t>1</t>
  </si>
  <si>
    <t>Toyota</t>
  </si>
  <si>
    <t>2</t>
  </si>
  <si>
    <t>Kia</t>
  </si>
  <si>
    <t>3</t>
  </si>
  <si>
    <t>Mazda</t>
  </si>
  <si>
    <t>4</t>
  </si>
  <si>
    <t>Hyundai</t>
  </si>
  <si>
    <t>5</t>
  </si>
  <si>
    <t>BYD</t>
  </si>
  <si>
    <t>6</t>
  </si>
  <si>
    <t>Ford</t>
  </si>
  <si>
    <t>7</t>
  </si>
  <si>
    <t>Haval</t>
  </si>
  <si>
    <t>8</t>
  </si>
  <si>
    <t>BMW</t>
  </si>
  <si>
    <t>9</t>
  </si>
  <si>
    <t>Subaru</t>
  </si>
  <si>
    <t>10</t>
  </si>
  <si>
    <t>MG</t>
  </si>
  <si>
    <t>11</t>
  </si>
  <si>
    <t>Chery</t>
  </si>
  <si>
    <t>12</t>
  </si>
  <si>
    <t>Volkswagen</t>
  </si>
  <si>
    <t>13</t>
  </si>
  <si>
    <t>Mahindra</t>
  </si>
  <si>
    <t>14</t>
  </si>
  <si>
    <t>Tesla</t>
  </si>
  <si>
    <t>15</t>
  </si>
  <si>
    <t>Mercedes-Benz</t>
  </si>
  <si>
    <t>16</t>
  </si>
  <si>
    <t>Isuzu</t>
  </si>
  <si>
    <t>17</t>
  </si>
  <si>
    <t>Lexus</t>
  </si>
  <si>
    <t>18</t>
  </si>
  <si>
    <t>Land Rover</t>
  </si>
  <si>
    <t>19</t>
  </si>
  <si>
    <t>Audi</t>
  </si>
  <si>
    <t>20</t>
  </si>
  <si>
    <t>Nissan</t>
  </si>
  <si>
    <t>21</t>
  </si>
  <si>
    <t>Tank</t>
  </si>
  <si>
    <t>22</t>
  </si>
  <si>
    <t>Suzuki</t>
  </si>
  <si>
    <t>23</t>
  </si>
  <si>
    <t>Geely</t>
  </si>
  <si>
    <t>24</t>
  </si>
  <si>
    <t>Volvo</t>
  </si>
  <si>
    <t>25</t>
  </si>
  <si>
    <t>MINI</t>
  </si>
  <si>
    <t>26</t>
  </si>
  <si>
    <t>Porsche</t>
  </si>
  <si>
    <t>27</t>
  </si>
  <si>
    <t>Skoda</t>
  </si>
  <si>
    <t>28</t>
  </si>
  <si>
    <t>LDV</t>
  </si>
  <si>
    <t>29</t>
  </si>
  <si>
    <t>Honda</t>
  </si>
  <si>
    <t>30</t>
  </si>
  <si>
    <t>Genesis</t>
  </si>
  <si>
    <t>31</t>
  </si>
  <si>
    <t>Other/Not stated</t>
  </si>
  <si>
    <t>-</t>
  </si>
  <si>
    <t>a. Figures exclude Concessional Approval and Second Stage of Manufacture vehicles.</t>
  </si>
  <si>
    <t>Type approval RAV entries, passenger vehicles, top 30 makes, April 2025</t>
  </si>
  <si>
    <t>Table 7  Type approval RAV entries, light commercial vehicles, top 20 makes, April 2025</t>
  </si>
  <si>
    <t>GWM</t>
  </si>
  <si>
    <t>Mitsubishi</t>
  </si>
  <si>
    <t>JAC</t>
  </si>
  <si>
    <t>Chevrolet</t>
  </si>
  <si>
    <t>Renault</t>
  </si>
  <si>
    <t>Peugeot</t>
  </si>
  <si>
    <t>Farizon</t>
  </si>
  <si>
    <t>Jeep</t>
  </si>
  <si>
    <t>RAM</t>
  </si>
  <si>
    <t>Type approval RAV entries, light commercial vehicles, top 20 makes, April 2025</t>
  </si>
  <si>
    <t>Table 8  Type approval RAV entries, medium goods vehicles, top 20 makes, April 2025</t>
  </si>
  <si>
    <t>Fuso</t>
  </si>
  <si>
    <t>IVECO</t>
  </si>
  <si>
    <t>Ineos</t>
  </si>
  <si>
    <t>Fiat</t>
  </si>
  <si>
    <t>Hino</t>
  </si>
  <si>
    <t>Agrale Marrua</t>
  </si>
  <si>
    <t>BCI</t>
  </si>
  <si>
    <t>DAF</t>
  </si>
  <si>
    <t>Dodge</t>
  </si>
  <si>
    <t>Eurise</t>
  </si>
  <si>
    <t>Foton</t>
  </si>
  <si>
    <t>Type approval RAV entries, medium goods vehicles, top 20 makes, April 2025</t>
  </si>
  <si>
    <t>Table 9  Type approval RAV entries, heavy goods vehicles, top 15 makes, April 2025</t>
  </si>
  <si>
    <t>Kenworth</t>
  </si>
  <si>
    <t>Mack</t>
  </si>
  <si>
    <t>Scania</t>
  </si>
  <si>
    <t>UD Trucks</t>
  </si>
  <si>
    <t>Western Star</t>
  </si>
  <si>
    <t>Dennis Eagle</t>
  </si>
  <si>
    <t>Sinotruk</t>
  </si>
  <si>
    <t>Freightliner</t>
  </si>
  <si>
    <t>MAN</t>
  </si>
  <si>
    <t>Type approval RAV entries, heavy goods vehicles, top 15 makes, April 2025</t>
  </si>
  <si>
    <t>Table 10  Type approval RAV entries, light and heavy buses, top 20 makes, April 2025</t>
  </si>
  <si>
    <t>Volgren</t>
  </si>
  <si>
    <t>Yutong</t>
  </si>
  <si>
    <t>King Long</t>
  </si>
  <si>
    <t>Irizar</t>
  </si>
  <si>
    <t>Custom Bus</t>
  </si>
  <si>
    <t>Marcopolo</t>
  </si>
  <si>
    <t>Coach Concepts</t>
  </si>
  <si>
    <t>Coach Design</t>
  </si>
  <si>
    <t>Ankai</t>
  </si>
  <si>
    <t>ARCC</t>
  </si>
  <si>
    <t>Bonluck</t>
  </si>
  <si>
    <t>Bustech</t>
  </si>
  <si>
    <t>Type approval RAV entries, light and heavy buses, top 20 makes, April 2025</t>
  </si>
  <si>
    <t>Table 11  Type approval RAV entries, motorcycles, top 20 makes, April 2025</t>
  </si>
  <si>
    <t>Yamaha</t>
  </si>
  <si>
    <t>Kawasaki</t>
  </si>
  <si>
    <t>CFMoto</t>
  </si>
  <si>
    <t>Harley Davidson</t>
  </si>
  <si>
    <t>Royal Enfield</t>
  </si>
  <si>
    <t>Vespa</t>
  </si>
  <si>
    <t>Triumph</t>
  </si>
  <si>
    <t>Kymco</t>
  </si>
  <si>
    <t>Ducati</t>
  </si>
  <si>
    <t>Longjia</t>
  </si>
  <si>
    <t>Beta</t>
  </si>
  <si>
    <t>Sym</t>
  </si>
  <si>
    <t>Indian Motorcycles</t>
  </si>
  <si>
    <t>KTM</t>
  </si>
  <si>
    <t>Fonzarelli</t>
  </si>
  <si>
    <t>Savic Motorcycles</t>
  </si>
  <si>
    <t>Benelli</t>
  </si>
  <si>
    <t>Type approval RAV entries, motorcycles, top 20 makes, April 2025</t>
  </si>
  <si>
    <t>Table 12  Type approval RAV entries, passenger vehicles, top 25 makes and models, April 2025</t>
  </si>
  <si>
    <t>Model</t>
  </si>
  <si>
    <t>RAV4</t>
  </si>
  <si>
    <t>LANDCRUISER</t>
  </si>
  <si>
    <t>LANDCRUISER PRADO</t>
  </si>
  <si>
    <t>COROLLA</t>
  </si>
  <si>
    <t>KLUGER</t>
  </si>
  <si>
    <t>COROLLA CROSS</t>
  </si>
  <si>
    <t>YARIS CROSS</t>
  </si>
  <si>
    <t>CAMRY</t>
  </si>
  <si>
    <t>SORENTO</t>
  </si>
  <si>
    <t>SELTOS</t>
  </si>
  <si>
    <t>SPORTAGE</t>
  </si>
  <si>
    <t>K4</t>
  </si>
  <si>
    <t>CARNIVAL</t>
  </si>
  <si>
    <t>YB</t>
  </si>
  <si>
    <t>PICANTO</t>
  </si>
  <si>
    <t>CX-5</t>
  </si>
  <si>
    <t>CX-3</t>
  </si>
  <si>
    <t>MAZDA 3</t>
  </si>
  <si>
    <t>CX-30</t>
  </si>
  <si>
    <t>CX-80</t>
  </si>
  <si>
    <t>CX-60</t>
  </si>
  <si>
    <t>KONA</t>
  </si>
  <si>
    <t>TUCSON</t>
  </si>
  <si>
    <t>I30</t>
  </si>
  <si>
    <t>VENUE</t>
  </si>
  <si>
    <t>SANTA FE</t>
  </si>
  <si>
    <t>SEALION 6</t>
  </si>
  <si>
    <t>SEALION 7</t>
  </si>
  <si>
    <t>SEAL</t>
  </si>
  <si>
    <t>ATTO3</t>
  </si>
  <si>
    <t>DOLPHIN</t>
  </si>
  <si>
    <t>EVEREST</t>
  </si>
  <si>
    <t>MUSTANG</t>
  </si>
  <si>
    <t>JOLION</t>
  </si>
  <si>
    <t>H6</t>
  </si>
  <si>
    <t>X SERIES</t>
  </si>
  <si>
    <t>X1</t>
  </si>
  <si>
    <t>X3</t>
  </si>
  <si>
    <t>2 SERIES</t>
  </si>
  <si>
    <t>X2</t>
  </si>
  <si>
    <t>3 SERIES</t>
  </si>
  <si>
    <t>OUTBACK</t>
  </si>
  <si>
    <t>CROSSTREK</t>
  </si>
  <si>
    <t>FORESTER</t>
  </si>
  <si>
    <t>WRX</t>
  </si>
  <si>
    <t>ZS32</t>
  </si>
  <si>
    <t>MG3</t>
  </si>
  <si>
    <t>AZS1</t>
  </si>
  <si>
    <t>HS</t>
  </si>
  <si>
    <t>TIGGO 4</t>
  </si>
  <si>
    <t>TIGGO 7</t>
  </si>
  <si>
    <t>OMODA 5</t>
  </si>
  <si>
    <t>TIGGO 8</t>
  </si>
  <si>
    <t>TIGUAN</t>
  </si>
  <si>
    <t>T-ROC</t>
  </si>
  <si>
    <t>POLO</t>
  </si>
  <si>
    <t>GOLF</t>
  </si>
  <si>
    <t>XUV700</t>
  </si>
  <si>
    <t>MODEL Y</t>
  </si>
  <si>
    <t>MODEL 3</t>
  </si>
  <si>
    <t>X254</t>
  </si>
  <si>
    <t>V167</t>
  </si>
  <si>
    <t>H247</t>
  </si>
  <si>
    <t>206</t>
  </si>
  <si>
    <t>177</t>
  </si>
  <si>
    <t>MU-X</t>
  </si>
  <si>
    <t>NX AZ2</t>
  </si>
  <si>
    <t>RX AL3</t>
  </si>
  <si>
    <t>LBX</t>
  </si>
  <si>
    <t>LX J30L</t>
  </si>
  <si>
    <t>GX</t>
  </si>
  <si>
    <t>UX ZA1</t>
  </si>
  <si>
    <t>DEFENDER</t>
  </si>
  <si>
    <t>RANGE ROVER</t>
  </si>
  <si>
    <t>DISCOVERY</t>
  </si>
  <si>
    <t>Q3</t>
  </si>
  <si>
    <t>GY</t>
  </si>
  <si>
    <t>Q7</t>
  </si>
  <si>
    <t>Q2</t>
  </si>
  <si>
    <t>A1</t>
  </si>
  <si>
    <t>Q5</t>
  </si>
  <si>
    <t>PATROL</t>
  </si>
  <si>
    <t>X-TRAIL</t>
  </si>
  <si>
    <t>QASHQAI</t>
  </si>
  <si>
    <t>300</t>
  </si>
  <si>
    <t>500</t>
  </si>
  <si>
    <t>JIMNY</t>
  </si>
  <si>
    <t>SWIFT</t>
  </si>
  <si>
    <t>EX5</t>
  </si>
  <si>
    <t>XC60</t>
  </si>
  <si>
    <t>EX30</t>
  </si>
  <si>
    <t>XC90</t>
  </si>
  <si>
    <t>EX90</t>
  </si>
  <si>
    <t>COOPER</t>
  </si>
  <si>
    <t>COUNTRYMAN</t>
  </si>
  <si>
    <t>ACEMAN</t>
  </si>
  <si>
    <t>All other makes</t>
  </si>
  <si>
    <t>Type approval RAV entries, passenger vehicles, top 25 makes and models, April 2025</t>
  </si>
  <si>
    <t>Table 13  Type approval RAV entries, light commercial vehicles, top 20 makes and models, April 2025</t>
  </si>
  <si>
    <t>HILUX</t>
  </si>
  <si>
    <t>HIACE</t>
  </si>
  <si>
    <t>RANGER</t>
  </si>
  <si>
    <t>D-MAX</t>
  </si>
  <si>
    <t>SHARK 6</t>
  </si>
  <si>
    <t>CANNON</t>
  </si>
  <si>
    <t>BT-50</t>
  </si>
  <si>
    <t>NAVARA</t>
  </si>
  <si>
    <t>TRITON</t>
  </si>
  <si>
    <t>AMAROK</t>
  </si>
  <si>
    <t>ID.BUZZ</t>
  </si>
  <si>
    <t>CADDY</t>
  </si>
  <si>
    <t>T9</t>
  </si>
  <si>
    <t>T60</t>
  </si>
  <si>
    <t>DELIVER 7</t>
  </si>
  <si>
    <t>STARIA</t>
  </si>
  <si>
    <t>SILVERADO</t>
  </si>
  <si>
    <t>TRAFIC</t>
  </si>
  <si>
    <t>PARTNER</t>
  </si>
  <si>
    <t>VITO</t>
  </si>
  <si>
    <t>GLADIATOR</t>
  </si>
  <si>
    <t>1500</t>
  </si>
  <si>
    <t>Ssangyong</t>
  </si>
  <si>
    <t>MUSSO</t>
  </si>
  <si>
    <t>Type approval RAV entries, light commercial vehicles, top 20 makes and models, April 2025</t>
  </si>
  <si>
    <t>Table 14  Type approval RAV entries, medium goods vehicles, top 20 makes and models, April 2025</t>
  </si>
  <si>
    <t>TUNDRA</t>
  </si>
  <si>
    <t>NH NP</t>
  </si>
  <si>
    <t>NLR</t>
  </si>
  <si>
    <t>FRR</t>
  </si>
  <si>
    <t>NNR</t>
  </si>
  <si>
    <t>NPR</t>
  </si>
  <si>
    <t>SPRINTER</t>
  </si>
  <si>
    <t>DELIVER 9</t>
  </si>
  <si>
    <t>EDELIVER 7</t>
  </si>
  <si>
    <t>RAM 1500</t>
  </si>
  <si>
    <t>CANTER</t>
  </si>
  <si>
    <t>ECANTER</t>
  </si>
  <si>
    <t>TRANSIT</t>
  </si>
  <si>
    <t>DAILY</t>
  </si>
  <si>
    <t>CRAFTER</t>
  </si>
  <si>
    <t>GRENADIER</t>
  </si>
  <si>
    <t>DUCATO</t>
  </si>
  <si>
    <t>300 SERIES</t>
  </si>
  <si>
    <t>UNKNOWN</t>
  </si>
  <si>
    <t>RAM DX</t>
  </si>
  <si>
    <t>RAM D1</t>
  </si>
  <si>
    <t>PAVISE</t>
  </si>
  <si>
    <t>MIGHTY ELECTRIC</t>
  </si>
  <si>
    <t>MIGHTY</t>
  </si>
  <si>
    <t>N721</t>
  </si>
  <si>
    <t>HFC1048</t>
  </si>
  <si>
    <t>MASTER</t>
  </si>
  <si>
    <t>IBLUE</t>
  </si>
  <si>
    <t>AUMARK</t>
  </si>
  <si>
    <t>AUMAN</t>
  </si>
  <si>
    <t>SUPER SONIC HORSEBOX</t>
  </si>
  <si>
    <t>BOXER</t>
  </si>
  <si>
    <t>Skywell</t>
  </si>
  <si>
    <t>E-CARGO</t>
  </si>
  <si>
    <t>Type approval RAV entries, medium goods vehicles, top 20 makes and models, April 2025</t>
  </si>
  <si>
    <t>Table 15  Type approval RAV entries, heavy goods vehicles, top 20 makes and models, April 2025</t>
  </si>
  <si>
    <t>T909</t>
  </si>
  <si>
    <t>T659</t>
  </si>
  <si>
    <t>T610</t>
  </si>
  <si>
    <t>K220</t>
  </si>
  <si>
    <t>T360</t>
  </si>
  <si>
    <t>T410</t>
  </si>
  <si>
    <t>FYH</t>
  </si>
  <si>
    <t>FSR</t>
  </si>
  <si>
    <t>FTS</t>
  </si>
  <si>
    <t>FM</t>
  </si>
  <si>
    <t>FH</t>
  </si>
  <si>
    <t>FE</t>
  </si>
  <si>
    <t>FL</t>
  </si>
  <si>
    <t>96X</t>
  </si>
  <si>
    <t>ECONIC</t>
  </si>
  <si>
    <t>METROLINER</t>
  </si>
  <si>
    <t>ANTHEM</t>
  </si>
  <si>
    <t>SUPERLINER</t>
  </si>
  <si>
    <t>TRIDENT</t>
  </si>
  <si>
    <t>FV SERIES</t>
  </si>
  <si>
    <t>FIGHTER</t>
  </si>
  <si>
    <t>FS SERIES</t>
  </si>
  <si>
    <t>FP SERIES</t>
  </si>
  <si>
    <t>R SERIES</t>
  </si>
  <si>
    <t>P SERIES</t>
  </si>
  <si>
    <t>G SERIES</t>
  </si>
  <si>
    <t>CGB</t>
  </si>
  <si>
    <t>CWB</t>
  </si>
  <si>
    <t>CDB</t>
  </si>
  <si>
    <t>X-SERIES</t>
  </si>
  <si>
    <t>ACCO</t>
  </si>
  <si>
    <t>S-WAY</t>
  </si>
  <si>
    <t>EUROCARGO</t>
  </si>
  <si>
    <t>T-WAY</t>
  </si>
  <si>
    <t>CF RANGER</t>
  </si>
  <si>
    <t>XG RANGER</t>
  </si>
  <si>
    <t>T5G</t>
  </si>
  <si>
    <t>C7H</t>
  </si>
  <si>
    <t>ELITE</t>
  </si>
  <si>
    <t>CASCADIA</t>
  </si>
  <si>
    <t>TGA</t>
  </si>
  <si>
    <t>TGM</t>
  </si>
  <si>
    <t>TG4</t>
  </si>
  <si>
    <t>Type approval RAV entries, heavy goods vehicles, top 20 makes and models, April 2025</t>
  </si>
  <si>
    <t>Table 16  Type approval RAV entries, light and heavy buses, top 20 makes and models, April 2025</t>
  </si>
  <si>
    <t>COMMUTER</t>
  </si>
  <si>
    <t>COASTER</t>
  </si>
  <si>
    <t>2 AXLE OMNIBUS</t>
  </si>
  <si>
    <t>D7</t>
  </si>
  <si>
    <t>E12</t>
  </si>
  <si>
    <t>C12</t>
  </si>
  <si>
    <t>C10</t>
  </si>
  <si>
    <t>ROSA</t>
  </si>
  <si>
    <t>6911AY</t>
  </si>
  <si>
    <t>6120BS</t>
  </si>
  <si>
    <t>COACH</t>
  </si>
  <si>
    <t>SLF MAN</t>
  </si>
  <si>
    <t>PK6127A</t>
  </si>
  <si>
    <t>PK6120AG</t>
  </si>
  <si>
    <t>PK6137A OD</t>
  </si>
  <si>
    <t>ELEMENT</t>
  </si>
  <si>
    <t>TOURING</t>
  </si>
  <si>
    <t>AUDACE</t>
  </si>
  <si>
    <t>COLT</t>
  </si>
  <si>
    <t>EXPLORER</t>
  </si>
  <si>
    <t>Gt</t>
  </si>
  <si>
    <t>GTK6776E5A</t>
  </si>
  <si>
    <t>GTK6130A</t>
  </si>
  <si>
    <t>GTK6127BEVB2</t>
  </si>
  <si>
    <t>GTK6122BEVA</t>
  </si>
  <si>
    <t>GTK6105A</t>
  </si>
  <si>
    <t>E.C.B.</t>
  </si>
  <si>
    <t>OMNIBUS</t>
  </si>
  <si>
    <t>COACH M-SIZE 2 AXLE</t>
  </si>
  <si>
    <t>COACH DOUBLE DECK</t>
  </si>
  <si>
    <t>COACH 8.5 M</t>
  </si>
  <si>
    <t>COACH 3 AXLE</t>
  </si>
  <si>
    <t>COACH 2 AXLE PLUS</t>
  </si>
  <si>
    <t>COACH 2 AXLE</t>
  </si>
  <si>
    <t>CITY STAR OD 2 AXLE</t>
  </si>
  <si>
    <t>CITY STAR COMBO</t>
  </si>
  <si>
    <t>3 AXLE BUS</t>
  </si>
  <si>
    <t>12 M CITY BUS</t>
  </si>
  <si>
    <t>Type approval RAV entries, light and heavy buses, top 20 makes and models, April 2025</t>
  </si>
  <si>
    <t>Table 17  Type approval RAV entries, motorcycles, top 20 makes and models, April 2025</t>
  </si>
  <si>
    <t>YZF</t>
  </si>
  <si>
    <t>MTN890</t>
  </si>
  <si>
    <t>XTZ690</t>
  </si>
  <si>
    <t>YZF320</t>
  </si>
  <si>
    <t>MTN660</t>
  </si>
  <si>
    <t>YZF1000</t>
  </si>
  <si>
    <t>EX400</t>
  </si>
  <si>
    <t>EN650</t>
  </si>
  <si>
    <t>ZR900</t>
  </si>
  <si>
    <t>KLX230</t>
  </si>
  <si>
    <t>CF400</t>
  </si>
  <si>
    <t>CF650</t>
  </si>
  <si>
    <t>CF500</t>
  </si>
  <si>
    <t>CF250</t>
  </si>
  <si>
    <t>450CL</t>
  </si>
  <si>
    <t>CRU SERIES</t>
  </si>
  <si>
    <t>FLH SERIES</t>
  </si>
  <si>
    <t>WW125</t>
  </si>
  <si>
    <t>CMX500</t>
  </si>
  <si>
    <t>CBR500R</t>
  </si>
  <si>
    <t>GB350C</t>
  </si>
  <si>
    <t>NSS350</t>
  </si>
  <si>
    <t>CB1000-SP</t>
  </si>
  <si>
    <t>CRF450</t>
  </si>
  <si>
    <t>S1000</t>
  </si>
  <si>
    <t>R1300GS</t>
  </si>
  <si>
    <t>K8X</t>
  </si>
  <si>
    <t>G310</t>
  </si>
  <si>
    <t>K50</t>
  </si>
  <si>
    <t>CNEX</t>
  </si>
  <si>
    <t>HIMALAYAN 450</t>
  </si>
  <si>
    <t>J1</t>
  </si>
  <si>
    <t>DS250</t>
  </si>
  <si>
    <t>DR-Z400</t>
  </si>
  <si>
    <t>UK110</t>
  </si>
  <si>
    <t>GSX800</t>
  </si>
  <si>
    <t>GSX-S1000</t>
  </si>
  <si>
    <t>GSX250</t>
  </si>
  <si>
    <t>GTS SERIES</t>
  </si>
  <si>
    <t>PV/SP SERIES</t>
  </si>
  <si>
    <t>SCRAMBLER 400</t>
  </si>
  <si>
    <t>TRIDENT 660</t>
  </si>
  <si>
    <t>TIGER 900 GT</t>
  </si>
  <si>
    <t>DAYTONA 660</t>
  </si>
  <si>
    <t>DX SERIES</t>
  </si>
  <si>
    <t>H801</t>
  </si>
  <si>
    <t>PB20</t>
  </si>
  <si>
    <t>AGILITY SERIES</t>
  </si>
  <si>
    <t>LIKE SERIES</t>
  </si>
  <si>
    <t>CK50QT-5</t>
  </si>
  <si>
    <t>MULTISTRADA V4</t>
  </si>
  <si>
    <t>STREETFIGHTER V2</t>
  </si>
  <si>
    <t>PANIGALE</t>
  </si>
  <si>
    <t>DESERTX</t>
  </si>
  <si>
    <t>MONSTER</t>
  </si>
  <si>
    <t>PANIGALE V4</t>
  </si>
  <si>
    <t>LJ50QT</t>
  </si>
  <si>
    <t>RR</t>
  </si>
  <si>
    <t>EX</t>
  </si>
  <si>
    <t>X-TRAINER</t>
  </si>
  <si>
    <t>CROX 50</t>
  </si>
  <si>
    <t>CLASSIC</t>
  </si>
  <si>
    <t>SYMPHONY</t>
  </si>
  <si>
    <t>SCOUT</t>
  </si>
  <si>
    <t>TYPE D CHIEF</t>
  </si>
  <si>
    <t>CHALLENGER</t>
  </si>
  <si>
    <t>4T-EXC</t>
  </si>
  <si>
    <t>IS RC</t>
  </si>
  <si>
    <t>2T-EXC</t>
  </si>
  <si>
    <t>ARTHUR</t>
  </si>
  <si>
    <t>C-SERIES</t>
  </si>
  <si>
    <t>P36</t>
  </si>
  <si>
    <t>TRK 702</t>
  </si>
  <si>
    <t>Type approval RAV entries, motorcycles, top 20 makes and models, April 2025</t>
  </si>
  <si>
    <t>Table 18  Concessional approval RAV entries, by vehicle type and month, April 2025</t>
  </si>
  <si>
    <t>Not stated</t>
  </si>
  <si>
    <t>Concessional approval RAV entries, by vehicle type and month, April 2025</t>
  </si>
  <si>
    <t>Table 19  Concessional approval RAV entries, by vehicle build year, April 2025</t>
  </si>
  <si>
    <t>Year of manufacture</t>
  </si>
  <si>
    <t>2025</t>
  </si>
  <si>
    <t>2024</t>
  </si>
  <si>
    <t>2023</t>
  </si>
  <si>
    <t>2022</t>
  </si>
  <si>
    <t>2021</t>
  </si>
  <si>
    <t>2020</t>
  </si>
  <si>
    <t>2019</t>
  </si>
  <si>
    <t>2018</t>
  </si>
  <si>
    <t>2017</t>
  </si>
  <si>
    <t>2016</t>
  </si>
  <si>
    <t>2015</t>
  </si>
  <si>
    <t>2014</t>
  </si>
  <si>
    <t>2013</t>
  </si>
  <si>
    <t>2012</t>
  </si>
  <si>
    <t>2011</t>
  </si>
  <si>
    <t>2001-2010</t>
  </si>
  <si>
    <t>1991-2000</t>
  </si>
  <si>
    <t>1981-1990</t>
  </si>
  <si>
    <t>1971-1980</t>
  </si>
  <si>
    <t>1961-1970</t>
  </si>
  <si>
    <t>1951-1960</t>
  </si>
  <si>
    <t>1900-1950</t>
  </si>
  <si>
    <t>Pre-1900</t>
  </si>
  <si>
    <t>Concessional approval RAV entries, by vehicle build year, April 2025</t>
  </si>
  <si>
    <t>Table 20  Specialist and Enthusiast Vehicle RAV entries, by SEV category and month, April 2025</t>
  </si>
  <si>
    <t>Campervans and Motorhomes</t>
  </si>
  <si>
    <t>Environmental</t>
  </si>
  <si>
    <t>Left-Hand Drive</t>
  </si>
  <si>
    <t>Mobility</t>
  </si>
  <si>
    <t>Performance</t>
  </si>
  <si>
    <t>Rarity</t>
  </si>
  <si>
    <t>Specialist and Enthusiast Vehicle RAV entries, by SEV category and month, April 2025</t>
  </si>
  <si>
    <t>Table 21  Specialist and Enthusiast Vehicle RAV entries, by vehicle type, April 2025</t>
  </si>
  <si>
    <t>Specialist and Enthusiast Vehicle RAV entries, by vehicle type, April 2025</t>
  </si>
  <si>
    <t>Table 22  Specialist and Enthusiast Vehicle RAV entries, top 20 makes and models, by vehicle typeb, April 2025</t>
  </si>
  <si>
    <t>Make-model</t>
  </si>
  <si>
    <t>Vehicle type</t>
  </si>
  <si>
    <t>Toyota CROWN</t>
  </si>
  <si>
    <t>Toyota HIACE</t>
  </si>
  <si>
    <t>Toyota VITZ</t>
  </si>
  <si>
    <t>Toyota ALPHARD</t>
  </si>
  <si>
    <t>Toyota COROLLA</t>
  </si>
  <si>
    <t>Nissan SERENA</t>
  </si>
  <si>
    <t>Honda ODYSSEY</t>
  </si>
  <si>
    <t>Toyota PRIUS</t>
  </si>
  <si>
    <t>Toyota 80 SERIES</t>
  </si>
  <si>
    <t>Toyota C-HR</t>
  </si>
  <si>
    <t>Daihatsu HIJET</t>
  </si>
  <si>
    <t>Honda GRACE</t>
  </si>
  <si>
    <t>Honda FIT</t>
  </si>
  <si>
    <t>Toyota SIENTA</t>
  </si>
  <si>
    <t>Honda SHUTTLE</t>
  </si>
  <si>
    <t>Mitsubishi DELICA</t>
  </si>
  <si>
    <t>Nissan GT-R</t>
  </si>
  <si>
    <t>Subaru XV</t>
  </si>
  <si>
    <t>Suzuki NA</t>
  </si>
  <si>
    <t>All other</t>
  </si>
  <si>
    <t>Various</t>
  </si>
  <si>
    <t>Specialist and Enthusiast Vehicle RAV entries, top 20 makes and models, by vehicle typeb, April 2025</t>
  </si>
  <si>
    <t>Table 23  Second Stage of Manufacture RAV entries, by vehicle type and month, April 2025</t>
  </si>
  <si>
    <t>Second Stage of Manufacture RAV entries, by vehicle type and month, April 2025</t>
  </si>
  <si>
    <t>Table 24  Second Stage of Manufacture RAV entries, top 10 makes and models, April 2025</t>
  </si>
  <si>
    <t>NPS</t>
  </si>
  <si>
    <t>Premcar</t>
  </si>
  <si>
    <t>Second Stage of Manufacture RAV entries, top 10 makes and models, April 2025</t>
  </si>
  <si>
    <t>Table 25  RAV entries of low ATM trailers (excluding caravans and camper trailers), top 20 makes, April 2025</t>
  </si>
  <si>
    <t>Stonegate Industries</t>
  </si>
  <si>
    <t>Victorian Trailers</t>
  </si>
  <si>
    <t>Telwater</t>
  </si>
  <si>
    <t>Century Trailers</t>
  </si>
  <si>
    <t>King Kong Trailers</t>
  </si>
  <si>
    <t>Dunbier</t>
  </si>
  <si>
    <t>Bigman Trailer</t>
  </si>
  <si>
    <t>Balance Trailers</t>
  </si>
  <si>
    <t>Superior Trailers</t>
  </si>
  <si>
    <t>BTH Products</t>
  </si>
  <si>
    <t>Coastmac Trailers</t>
  </si>
  <si>
    <t>Xtreme Trailers</t>
  </si>
  <si>
    <t>Trailer Supplies</t>
  </si>
  <si>
    <t>Able Trailers</t>
  </si>
  <si>
    <t>Big Bull</t>
  </si>
  <si>
    <t>Zhenjiang - SWT Metal Products</t>
  </si>
  <si>
    <t>Modern Trailers</t>
  </si>
  <si>
    <t>Basic Trailers</t>
  </si>
  <si>
    <t>Green Pty Ltd</t>
  </si>
  <si>
    <t>Cruiser Trailer And Chassis</t>
  </si>
  <si>
    <t>Other makes</t>
  </si>
  <si>
    <t>a. Low ATM trailer estimates are derived by removing caravans and camper trailers from all trailers with a ATM of 4,500kg or less.</t>
  </si>
  <si>
    <t>RAV entries of low ATM trailers (excluding caravans and camper trailers), top 20 makes, April 2025</t>
  </si>
  <si>
    <t>Table 26  RAV entries of low ATM trailers (excluding caravans and camper trailers), by tare weight, April 2025</t>
  </si>
  <si>
    <t>Tare weight</t>
  </si>
  <si>
    <t>&lt;= 500 kilograms</t>
  </si>
  <si>
    <t>&gt; 500 and &lt;= 750 kilograms</t>
  </si>
  <si>
    <t>&gt; 750 and &lt;= 1000 kilograms</t>
  </si>
  <si>
    <t>&gt; 1000 and &lt;= 1500 kilograms</t>
  </si>
  <si>
    <t>&gt; 1500 and &lt;= 2000 kilograms</t>
  </si>
  <si>
    <t>&gt; 2000 and &lt;= 2500 kilograms</t>
  </si>
  <si>
    <t>&gt; 2500 and &lt;= 3000 kilograms</t>
  </si>
  <si>
    <t>&gt; 3000 and &lt;= 3500 kilograms</t>
  </si>
  <si>
    <t>Other / Not stated</t>
  </si>
  <si>
    <t>RAV entries of low ATM trailers (excluding caravans and camper trailers), by tare weight, April 2025</t>
  </si>
  <si>
    <t>Table 27  RAV entries of high ATM trailers (excluding caravans and camper trailers), top 20 makes, April 2025</t>
  </si>
  <si>
    <t>Vawdrey</t>
  </si>
  <si>
    <t>Maxitrans</t>
  </si>
  <si>
    <t>Bruce Rock Engineering</t>
  </si>
  <si>
    <t>Lionel Moore</t>
  </si>
  <si>
    <t>Fwr Trailers</t>
  </si>
  <si>
    <t>Jamieson</t>
  </si>
  <si>
    <t>Freightmore Transport</t>
  </si>
  <si>
    <t>AAA Trailers</t>
  </si>
  <si>
    <t>Stonestar</t>
  </si>
  <si>
    <t>Midland</t>
  </si>
  <si>
    <t>Robuk Engineering</t>
  </si>
  <si>
    <t>FTE Trailers</t>
  </si>
  <si>
    <t>Howard Porter</t>
  </si>
  <si>
    <t>Haulmark Trailers</t>
  </si>
  <si>
    <t>Krueger</t>
  </si>
  <si>
    <t>Barker Trailers</t>
  </si>
  <si>
    <t>Cimcau</t>
  </si>
  <si>
    <t>Road West Transport</t>
  </si>
  <si>
    <t>Freightmaster</t>
  </si>
  <si>
    <t>Shephard</t>
  </si>
  <si>
    <t>a. High ATM trailer estimates are derived by removing caravans and camper trailers from all trailers with ATM over 4.5 tonnes.</t>
  </si>
  <si>
    <t>RAV entries of high ATM trailers (excluding caravans and camper trailers), top 20 makes, April 2025</t>
  </si>
  <si>
    <t>Table 28  RAV entries of high ATM trailers (excluding caravans and camper trailers), by aggregate trailer mass, April 2025</t>
  </si>
  <si>
    <t>Gross trailer mass</t>
  </si>
  <si>
    <t>&gt; 4.5 and &lt;= 7.5 tonnes</t>
  </si>
  <si>
    <t>&gt; 7.5 and &lt;= 10.0 tonnes</t>
  </si>
  <si>
    <t>&gt; 10.0 and &lt;= 15.0 tonnes</t>
  </si>
  <si>
    <t>&gt; 15.0 and &lt;= 20.0 tonnes</t>
  </si>
  <si>
    <t>&gt; 20.0 and &lt;= 25.0 tonnes</t>
  </si>
  <si>
    <t>&gt; 25.0 and &lt;= 30.0 tonnes</t>
  </si>
  <si>
    <t>&gt; 30.0 and &lt;= 35.0 tonnes</t>
  </si>
  <si>
    <t>&gt; 35.0 and &lt;= 40.0 tonnes</t>
  </si>
  <si>
    <t>&gt; 40.0 and &lt;= 45.0 tonnes</t>
  </si>
  <si>
    <t>&gt; 45.0 and &lt;= 50.0 tonnes</t>
  </si>
  <si>
    <t>&gt; 50.0 and &lt;= 55.0 tonnes</t>
  </si>
  <si>
    <t>&gt; 55.0 and &lt;= 60.0 tonnes</t>
  </si>
  <si>
    <t>&gt; 60.0 tonnes</t>
  </si>
  <si>
    <t>RAV entries of high ATM trailers (excluding caravans and camper trailers), by aggregate trailer mass, April 2025</t>
  </si>
  <si>
    <t>Table 29  RAV entries of caravans and camper trailers, top 20 makes, April 2025</t>
  </si>
  <si>
    <t>Jayco</t>
  </si>
  <si>
    <t>Regent RV</t>
  </si>
  <si>
    <t>Market Direct Campers</t>
  </si>
  <si>
    <t>Ezytrail</t>
  </si>
  <si>
    <t>Crusader Caravans</t>
  </si>
  <si>
    <t>New Age Caravans</t>
  </si>
  <si>
    <t>Stoney Creek Campers</t>
  </si>
  <si>
    <t>Austrack Campers</t>
  </si>
  <si>
    <t>Network RV</t>
  </si>
  <si>
    <t>Supreme Caravans</t>
  </si>
  <si>
    <t>Leader</t>
  </si>
  <si>
    <t>Design RV</t>
  </si>
  <si>
    <t>On The Move Caravans</t>
  </si>
  <si>
    <t>Essential Caravans</t>
  </si>
  <si>
    <t>Zone RV</t>
  </si>
  <si>
    <t>Mars Campers</t>
  </si>
  <si>
    <t>Titanium Caravans</t>
  </si>
  <si>
    <t>Lotus Caravans</t>
  </si>
  <si>
    <t>Urban Caravans</t>
  </si>
  <si>
    <t>Avan</t>
  </si>
  <si>
    <t>a. Caravan and camper trailer RAV entry estimates are derived from trailer make and model information supplied to the RAV, and may not fully enumerate all caravans and camper trailer RAV entries.</t>
  </si>
  <si>
    <t>RAV entries of caravans and camper trailers, top 20 makes, April 2025</t>
  </si>
  <si>
    <t>Table 30  RAV entries of caravans and camper trailers, by tare weight, April 2025</t>
  </si>
  <si>
    <t>&gt; 500 and &lt;= 1000 kilograms</t>
  </si>
  <si>
    <t>&gt; 3500 and &lt;= 5000 kilograms</t>
  </si>
  <si>
    <t>&gt; 5000 kilograms</t>
  </si>
  <si>
    <t>RAV entries of caravans and camper trailers, by tare weight, April 2025</t>
  </si>
  <si>
    <t>Table 31  Vehicle recall notices issued, by month of issue, April 2023 to April 2025</t>
  </si>
  <si>
    <t>Trucks and buses</t>
  </si>
  <si>
    <t>Caravans and motorhomes</t>
  </si>
  <si>
    <t>Trailers</t>
  </si>
  <si>
    <t>Other vehicles</t>
  </si>
  <si>
    <t>Sources: ROVER and BITRE estimates.</t>
  </si>
  <si>
    <t>Vehicle recall notices issued, by month of issue, April 2023 to April 2025</t>
  </si>
  <si>
    <t>Table 32  Vehicle recalls, total vehicles affected, by month of issue, April 2023 to April 2025</t>
  </si>
  <si>
    <t>Recall notice vehicle category</t>
  </si>
  <si>
    <t>Vehicle recalls, total vehicles affected, by month of issue, April 2023 to April 2025</t>
  </si>
  <si>
    <t>No. vehicles</t>
  </si>
  <si>
    <t>Unknown</t>
  </si>
  <si>
    <t>John Papas Trailers</t>
  </si>
  <si>
    <t>Simply Trailers</t>
  </si>
  <si>
    <t>MW Manufacturing</t>
  </si>
  <si>
    <t>Optraffic</t>
  </si>
  <si>
    <t>Easytow</t>
  </si>
  <si>
    <t>All States Trailers</t>
  </si>
  <si>
    <t>A1 Trailers</t>
  </si>
  <si>
    <t>Long Haul Trailers</t>
  </si>
  <si>
    <t>Redco Trailers</t>
  </si>
  <si>
    <t>Promotor Trailers</t>
  </si>
  <si>
    <t>Towrex Trailers</t>
  </si>
  <si>
    <t>The Portable Toilet Company</t>
  </si>
  <si>
    <t>Powerlink</t>
  </si>
  <si>
    <t>Bonanza Trailers</t>
  </si>
  <si>
    <t>Tassie Trailers</t>
  </si>
  <si>
    <t>Classic Trailers</t>
  </si>
  <si>
    <t>Geelong Standard Trailers</t>
  </si>
  <si>
    <t>Titanium</t>
  </si>
  <si>
    <t>Expanda Van Homes</t>
  </si>
  <si>
    <t>Brian James Trailers</t>
  </si>
  <si>
    <t>Australian Enterprises Group</t>
  </si>
  <si>
    <t>Sureweld</t>
  </si>
  <si>
    <t>Mechid Trailers</t>
  </si>
  <si>
    <t>Same Day Granny Flats</t>
  </si>
  <si>
    <t>Shanghai Yieson Machine</t>
  </si>
  <si>
    <t>Pr Power</t>
  </si>
  <si>
    <t>Kessner Trailers</t>
  </si>
  <si>
    <t>Amigo Trailer Solutions</t>
  </si>
  <si>
    <t>Swiftco</t>
  </si>
  <si>
    <t>Adelaide Trailer Sales</t>
  </si>
  <si>
    <t>Food Van</t>
  </si>
  <si>
    <t>Total Trailers</t>
  </si>
  <si>
    <t>Trailer City</t>
  </si>
  <si>
    <t>Vortec</t>
  </si>
  <si>
    <t>Ausmarine</t>
  </si>
  <si>
    <t>T &amp; J Trailers</t>
  </si>
  <si>
    <t>Amigo</t>
  </si>
  <si>
    <t>Karavan Trailers</t>
  </si>
  <si>
    <t>Australian Trailer Parts</t>
  </si>
  <si>
    <t>Whitlands Engineering</t>
  </si>
  <si>
    <t>Longlife Trailers</t>
  </si>
  <si>
    <t>Custom Built</t>
  </si>
  <si>
    <t>Muscle Trailers</t>
  </si>
  <si>
    <t>Mackay Trailers</t>
  </si>
  <si>
    <t>Atlas Copco</t>
  </si>
  <si>
    <t>Data Signs</t>
  </si>
  <si>
    <t>All Trades</t>
  </si>
  <si>
    <t>Trailertech Au</t>
  </si>
  <si>
    <t>Precision Boat Trailer</t>
  </si>
  <si>
    <t>North Coast Trailer Spares</t>
  </si>
  <si>
    <t>Trailers 2000</t>
  </si>
  <si>
    <t>Boeing Trailers</t>
  </si>
  <si>
    <t>Universal Industries</t>
  </si>
  <si>
    <t>Bills Trailers</t>
  </si>
  <si>
    <t>Rogue Bull</t>
  </si>
  <si>
    <t>Minecorp</t>
  </si>
  <si>
    <t>Changzhou Zhongmao Machinery</t>
  </si>
  <si>
    <t>Jcc Trailers</t>
  </si>
  <si>
    <t>Chicago Pneumatic</t>
  </si>
  <si>
    <t>Airman</t>
  </si>
  <si>
    <t>Belco Custom Trailers</t>
  </si>
  <si>
    <t>Futura Trailers</t>
  </si>
  <si>
    <t>Tip N Go Trailers</t>
  </si>
  <si>
    <t>Salloy</t>
  </si>
  <si>
    <t>Sky Top Food Trailer</t>
  </si>
  <si>
    <t>Vermeer</t>
  </si>
  <si>
    <t>Variant</t>
  </si>
  <si>
    <t>Dixon Trailers</t>
  </si>
  <si>
    <t>Rogers-Willex</t>
  </si>
  <si>
    <t>Smu Trailers</t>
  </si>
  <si>
    <t>Agricultural Trailers</t>
  </si>
  <si>
    <t>a. High ATM trailer estimates are derived by removing caravans and camper trailers from all trailers with an ATM over 4,500kg.</t>
  </si>
  <si>
    <t>Custom Quip Engineering</t>
  </si>
  <si>
    <t>Tip Trailers R Us</t>
  </si>
  <si>
    <t>Gippsland Body Builders</t>
  </si>
  <si>
    <t>Byrne Trailers</t>
  </si>
  <si>
    <t>General Transport Equipment</t>
  </si>
  <si>
    <t>Nts Transport Engineering Solutions</t>
  </si>
  <si>
    <t>Sloanebuilt</t>
  </si>
  <si>
    <t>Tefco</t>
  </si>
  <si>
    <t>Duraquip</t>
  </si>
  <si>
    <t>Tieman</t>
  </si>
  <si>
    <t>Bulk Transport Equipment</t>
  </si>
  <si>
    <t>Tristar</t>
  </si>
  <si>
    <t>Graham Lusty Trailers</t>
  </si>
  <si>
    <t>Beavertail Trailers</t>
  </si>
  <si>
    <t>ABS Trailquip</t>
  </si>
  <si>
    <t>Drake Trailers</t>
  </si>
  <si>
    <t>Schmitz Cargobull</t>
  </si>
  <si>
    <t>Chris's Body Builders</t>
  </si>
  <si>
    <t>Loughlin Trailers</t>
  </si>
  <si>
    <t>Mick Murray Welding</t>
  </si>
  <si>
    <t>Regal Trailers</t>
  </si>
  <si>
    <t>Transport Spares Equipment</t>
  </si>
  <si>
    <t>Hammar</t>
  </si>
  <si>
    <t>Liberty Freighters</t>
  </si>
  <si>
    <t>Hercules</t>
  </si>
  <si>
    <t>Rhino Trailers</t>
  </si>
  <si>
    <t>Southern Cross</t>
  </si>
  <si>
    <t>Cannon Trailers</t>
  </si>
  <si>
    <t>Haulmore Trailer Sales</t>
  </si>
  <si>
    <t>Lucar</t>
  </si>
  <si>
    <t>Stoodley</t>
  </si>
  <si>
    <t>Holmwood</t>
  </si>
  <si>
    <t>Tiger Semi Trailers</t>
  </si>
  <si>
    <t>Rytrans Manufacturing</t>
  </si>
  <si>
    <t>Convair</t>
  </si>
  <si>
    <t>Liberty Freightmore</t>
  </si>
  <si>
    <t>Allroad Motor Body Builders</t>
  </si>
  <si>
    <t>Tag-A-Long Trailers</t>
  </si>
  <si>
    <t>Table 25a  RAV entries of low ATM trailers (excluding caravans and camper trailers), top 20 makes, historical revisions, April 2023 to March 2025</t>
  </si>
  <si>
    <t>Table 27a  RAV entries of high ATM trailers (excluding caravans and camper trailers), top 20 makes, historical revisions, April 2023 to March 2025</t>
  </si>
  <si>
    <t>Table 29a  RAV entries of caravans and camper trailers, top 20 makes, historical revisions, April 2023 to March 2025</t>
  </si>
  <si>
    <t>Sunland RV</t>
  </si>
  <si>
    <t>Jawa Off-Road Campers</t>
  </si>
  <si>
    <t>Adria</t>
  </si>
  <si>
    <t>JB Caravans</t>
  </si>
  <si>
    <t>Viscount Caravans</t>
  </si>
  <si>
    <t>b. This release incorporates revisions to the method used to identify caravans and camper trailers newly entered on the RAV. The revised process has identified a small number additional caravan and camper trailer manufacturers not previously included in these statistics. This sheet provides a set of revised monthly estimates of caravan and camper trailer entries over the last two years.</t>
  </si>
  <si>
    <t>b. This release incorporates revisions to the method used to identify caravans and camper trailers newly entered on the RAV. The revised process has identified a small number additional caravan and camper trailer manufacturers not previously included in these statistics. This sheet provides a revised set of monthly estimates of high ATM trailer entries over the past two years.</t>
  </si>
  <si>
    <t>Suv Guardian</t>
  </si>
  <si>
    <t>Fantasy Caravans</t>
  </si>
  <si>
    <t>Arctic Campers</t>
  </si>
  <si>
    <t>Alphaline Tiny Homes</t>
  </si>
  <si>
    <t>Opus Campers</t>
  </si>
  <si>
    <t>Safari Caravans</t>
  </si>
  <si>
    <t>Royal Flair Caravans</t>
  </si>
  <si>
    <t>Lifestyle Campers</t>
  </si>
  <si>
    <t>Franklin Caravans</t>
  </si>
  <si>
    <t>King Caravans</t>
  </si>
  <si>
    <t>Great Aussie Caravans</t>
  </si>
  <si>
    <t>Adventure Kings</t>
  </si>
  <si>
    <t>Star Vision Campers</t>
  </si>
  <si>
    <t>Lumberjack Camper Trailers</t>
  </si>
  <si>
    <t>Southern Cross Caravans</t>
  </si>
  <si>
    <t>Apache Caravans</t>
  </si>
  <si>
    <t>Millard Caravans</t>
  </si>
  <si>
    <t>Maverick Campers</t>
  </si>
  <si>
    <t>Sunshine Trail Caravans</t>
  </si>
  <si>
    <t>Swag Camper Trailers</t>
  </si>
  <si>
    <t>Masterpiece Caravans</t>
  </si>
  <si>
    <t>ProRV Caravans</t>
  </si>
  <si>
    <t>Majestic Caravans</t>
  </si>
  <si>
    <t>Hilltop Caravans</t>
  </si>
  <si>
    <t>Cub Campers</t>
  </si>
  <si>
    <t>Windsor Caravans</t>
  </si>
  <si>
    <t>Signature Camper Trailers</t>
  </si>
  <si>
    <t>Retreat Caravans</t>
  </si>
  <si>
    <t>Goldstream RV</t>
  </si>
  <si>
    <t>Newlands Caravans</t>
  </si>
  <si>
    <t>Suv Sahara</t>
  </si>
  <si>
    <t>Atlantic Caravans</t>
  </si>
  <si>
    <t>Eternity Caravans</t>
  </si>
  <si>
    <t>Opal Caravans</t>
  </si>
  <si>
    <t>Concept Caravans</t>
  </si>
  <si>
    <t>River Caravans</t>
  </si>
  <si>
    <t>Patriot Campers</t>
  </si>
  <si>
    <t>Track Trailer</t>
  </si>
  <si>
    <t>Trident Caravans</t>
  </si>
  <si>
    <t>Roadstar Caravans</t>
  </si>
  <si>
    <t>XploreRV Caravans</t>
  </si>
  <si>
    <t>Condor Caravans</t>
  </si>
  <si>
    <t>Willow RV</t>
  </si>
  <si>
    <t>Aussie Land RV</t>
  </si>
  <si>
    <t>Everest Caravans</t>
  </si>
  <si>
    <t>b. This release incorporates revisions to the method used to identify caravans and camper trailers newly entered on the RAV. The revised process has identified a small number additional caravan and camper trailer manufacturers not previously included in these statistics. This sheet provides a revised set of monthly estimates of low ATM trailer entries over the past two years.</t>
  </si>
  <si>
    <t>Table 26a  RAV entries of low ATM trailers (excluding caravans and camper trailers), by tare weight, historical revisions, April 2023 to March 2025</t>
  </si>
  <si>
    <t>Table 28a  RAV entries of high ATM trailers (excluding caravans and camper trailers), by aggregate trailer mass, historical revisions, April 2023 to March 2025</t>
  </si>
  <si>
    <t>Table 30a RAV entries of caravans and camper trailers, by tare weight, historical revision, April 2023 to March 2025</t>
  </si>
  <si>
    <t>RAV entries of low ATM trailers (excluding caravans and camper trailers), by tare weight, historical revisions, April 2023 to March 2025</t>
  </si>
  <si>
    <t>RAV entries of high ATM trailers (excluding caravans and camper trailers), top 20 makes, historical revisions, April 2023 to March 2025</t>
  </si>
  <si>
    <t>RAV entries of high ATM trailers (excluding caravans and camper trailers), by aggregate trailer mass, historical revisions, April 2023 to March 2025</t>
  </si>
  <si>
    <t>RAV entries of caravans and camper trailers, top 20 makes, historical revisions, April 2023 to March 2025</t>
  </si>
  <si>
    <t>RAV entries of caravans and camper trailers, by tare weight, historical revisions, April 2023 to March 2025</t>
  </si>
  <si>
    <t>RAV entries of low ATM trailers (excluding caravans and camper trailers), top 20 makes, historical revisions, April 2023 to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</si>
</sst>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m\ yyyy"/>
    <numFmt numFmtId="165" formatCode="mmm\ yyyy"/>
  </numFmts>
  <fonts count="31" x14ac:knownFonts="1">
    <font>
      <sz val="8"/>
      <name val="Arial"/>
    </font>
    <font>
      <sz val="10"/>
      <color rgb="FF000000"/>
      <name val="Calibri"/>
      <family val="2"/>
      <scheme val="minor"/>
    </font>
    <font>
      <sz val="28"/>
      <color theme="1"/>
      <name val="Calibri"/>
      <family val="2"/>
      <scheme val="minor"/>
    </font>
    <font>
      <sz val="12"/>
      <color rgb="FFFFFFFF"/>
      <name val="Calibri"/>
      <family val="2"/>
      <scheme val="minor"/>
    </font>
    <font>
      <b/>
      <sz val="22"/>
      <color theme="0"/>
      <name val="Calibri"/>
      <family val="2"/>
      <scheme val="minor"/>
    </font>
    <font>
      <sz val="9"/>
      <color theme="0"/>
      <name val="Calibri"/>
      <family val="2"/>
    </font>
    <font>
      <b/>
      <sz val="12"/>
      <color rgb="FFFFFFFF"/>
      <name val="Calibri"/>
    </font>
    <font>
      <u/>
      <sz val="8"/>
      <color theme="10"/>
      <name val="Arial"/>
    </font>
    <font>
      <sz val="8"/>
      <color rgb="FF0000FF"/>
      <name val="Calibri"/>
    </font>
    <font>
      <sz val="9"/>
      <color rgb="FF000000"/>
      <name val="Calibri"/>
    </font>
    <font>
      <u/>
      <sz val="9"/>
      <color theme="10"/>
      <name val="Calibri"/>
    </font>
    <font>
      <b/>
      <sz val="8"/>
      <color rgb="FF000000"/>
      <name val="Arial"/>
      <family val="2"/>
    </font>
    <font>
      <b/>
      <sz val="8"/>
      <color rgb="FF0065A4"/>
      <name val="Arial"/>
      <family val="2"/>
    </font>
    <font>
      <b/>
      <sz val="8"/>
      <color rgb="FF0065A4"/>
      <name val="Arial"/>
    </font>
    <font>
      <b/>
      <sz val="8"/>
      <color rgb="FF000000"/>
      <name val="Arial"/>
    </font>
    <font>
      <sz val="8"/>
      <color rgb="FF000000"/>
      <name val="Arial"/>
    </font>
    <font>
      <sz val="8"/>
      <color rgb="FF000000"/>
      <name val="Calibri"/>
    </font>
    <font>
      <u/>
      <sz val="8"/>
      <color theme="10"/>
      <name val="Calibri"/>
    </font>
    <font>
      <u/>
      <sz val="10"/>
      <color indexed="12"/>
      <name val="Arial"/>
      <family val="2"/>
    </font>
    <font>
      <b/>
      <sz val="14"/>
      <color rgb="FF000000"/>
      <name val="Calibri"/>
      <family val="2"/>
      <scheme val="minor"/>
    </font>
    <font>
      <sz val="10"/>
      <color rgb="FF000000"/>
      <name val="Arial"/>
      <family val="2"/>
    </font>
    <font>
      <b/>
      <sz val="10"/>
      <color rgb="FF000000"/>
      <name val="Arial"/>
      <family val="2"/>
    </font>
    <font>
      <b/>
      <sz val="10"/>
      <color rgb="FF000000"/>
      <name val="Calibri"/>
      <family val="2"/>
      <scheme val="minor"/>
    </font>
    <font>
      <u/>
      <sz val="10"/>
      <color indexed="12"/>
      <name val="Calibri"/>
      <family val="2"/>
      <scheme val="minor"/>
    </font>
    <font>
      <i/>
      <sz val="10"/>
      <name val="Calibri"/>
      <family val="2"/>
      <scheme val="minor"/>
    </font>
    <font>
      <sz val="10"/>
      <name val="Calibri"/>
      <family val="2"/>
      <scheme val="minor"/>
    </font>
    <font>
      <sz val="1"/>
      <name val="Calibri"/>
      <family val="2"/>
      <scheme val="minor"/>
    </font>
    <font>
      <i/>
      <sz val="9"/>
      <color theme="0"/>
      <name val="Calibri"/>
      <family val="2"/>
    </font>
    <font>
      <b/>
      <sz val="8"/>
      <name val="Arial"/>
      <family val="2"/>
    </font>
    <font>
      <sz val="8"/>
      <color rgb="FF000000"/>
      <name val="Arial"/>
      <family val="2"/>
    </font>
    <font>
      <sz val="8"/>
      <color rgb="FF000000"/>
      <name val="Calibri"/>
      <family val="2"/>
    </font>
  </fonts>
  <fills count="6">
    <fill>
      <patternFill patternType="none"/>
    </fill>
    <fill>
      <patternFill patternType="gray125"/>
    </fill>
    <fill>
      <patternFill patternType="solid">
        <fgColor indexed="9"/>
        <bgColor indexed="64"/>
      </patternFill>
    </fill>
    <fill>
      <patternFill patternType="solid">
        <fgColor rgb="FF0065A4"/>
        <bgColor indexed="64"/>
      </patternFill>
    </fill>
    <fill>
      <patternFill patternType="solid">
        <fgColor rgb="FF0065A4"/>
      </patternFill>
    </fill>
    <fill>
      <patternFill patternType="solid">
        <fgColor rgb="FF0065A9"/>
        <bgColor indexed="64"/>
      </patternFill>
    </fill>
  </fills>
  <borders count="6">
    <border>
      <left/>
      <right/>
      <top/>
      <bottom/>
      <diagonal/>
    </border>
    <border>
      <left/>
      <right/>
      <top/>
      <bottom style="thin">
        <color rgb="FF000000"/>
      </bottom>
      <diagonal/>
    </border>
    <border>
      <left/>
      <right/>
      <top/>
      <bottom style="thin">
        <color indexed="64"/>
      </bottom>
      <diagonal/>
    </border>
    <border>
      <left/>
      <right/>
      <top style="thin">
        <color rgb="FF000000"/>
      </top>
      <bottom/>
      <diagonal/>
    </border>
    <border>
      <left/>
      <right/>
      <top style="thin">
        <color indexed="64"/>
      </top>
      <bottom/>
      <diagonal/>
    </border>
    <border>
      <left/>
      <right/>
      <top style="thin">
        <color indexed="64"/>
      </top>
      <bottom style="thin">
        <color indexed="64"/>
      </bottom>
      <diagonal/>
    </border>
  </borders>
  <cellStyleXfs count="1">
    <xf numFmtId="0" fontId="0" fillId="0" borderId="0"/>
  </cellStyleXfs>
  <cellXfs count="122">
    <xf numFmtId="0" fontId="0" fillId="0" borderId="0" xfId="0"/>
    <xf numFmtId="0" fontId="1" fillId="2" borderId="0" xfId="0" applyFont="1" applyFill="1" applyAlignment="1">
      <alignment vertical="center"/>
    </xf>
    <xf numFmtId="0" fontId="2" fillId="3" borderId="0" xfId="0" applyFont="1" applyFill="1" applyAlignment="1">
      <alignment horizontal="center" vertical="center"/>
    </xf>
    <xf numFmtId="0" fontId="3" fillId="3" borderId="0" xfId="0" applyFont="1" applyFill="1"/>
    <xf numFmtId="0" fontId="4" fillId="3" borderId="0" xfId="0" applyFont="1" applyFill="1" applyAlignment="1">
      <alignment vertical="center"/>
    </xf>
    <xf numFmtId="0" fontId="2" fillId="0" borderId="0" xfId="0" applyFont="1"/>
    <xf numFmtId="0" fontId="7" fillId="0" borderId="0" xfId="0" applyFont="1"/>
    <xf numFmtId="0" fontId="8" fillId="0" borderId="0" xfId="0" applyFont="1"/>
    <xf numFmtId="0" fontId="9" fillId="0" borderId="0" xfId="0" applyFont="1" applyAlignment="1">
      <alignment horizontal="left" vertical="top"/>
    </xf>
    <xf numFmtId="0" fontId="10" fillId="0" borderId="0" xfId="0" applyFont="1" applyAlignment="1">
      <alignment horizontal="left" vertical="top"/>
    </xf>
    <xf numFmtId="0" fontId="3" fillId="5" borderId="0" xfId="0" applyFont="1" applyFill="1"/>
    <xf numFmtId="0" fontId="2" fillId="5" borderId="0" xfId="0" applyFont="1" applyFill="1" applyAlignment="1">
      <alignment horizontal="center" vertical="center"/>
    </xf>
    <xf numFmtId="0" fontId="11" fillId="0" borderId="0" xfId="0" applyFont="1"/>
    <xf numFmtId="0" fontId="4" fillId="5" borderId="0" xfId="0" applyFont="1" applyFill="1" applyAlignment="1">
      <alignment vertical="center"/>
    </xf>
    <xf numFmtId="0" fontId="12" fillId="0" borderId="0" xfId="0" applyFont="1"/>
    <xf numFmtId="0" fontId="2" fillId="0" borderId="0" xfId="0" applyFont="1" applyAlignment="1">
      <alignment horizontal="center" vertical="center"/>
    </xf>
    <xf numFmtId="0" fontId="2" fillId="5" borderId="0" xfId="0" applyFont="1" applyFill="1"/>
    <xf numFmtId="0" fontId="13" fillId="0" borderId="0" xfId="0" applyFont="1" applyAlignment="1">
      <alignment horizontal="left" wrapText="1"/>
    </xf>
    <xf numFmtId="0" fontId="15" fillId="0" borderId="1" xfId="0" applyFont="1" applyBorder="1"/>
    <xf numFmtId="0" fontId="14" fillId="0" borderId="0" xfId="0" applyFont="1" applyAlignment="1">
      <alignment horizontal="left" wrapText="1"/>
    </xf>
    <xf numFmtId="3" fontId="15" fillId="0" borderId="0" xfId="0" applyNumberFormat="1" applyFont="1"/>
    <xf numFmtId="0" fontId="14" fillId="0" borderId="0" xfId="0" applyFont="1" applyAlignment="1">
      <alignment horizontal="right" wrapText="1"/>
    </xf>
    <xf numFmtId="3" fontId="15" fillId="0" borderId="1" xfId="0" applyNumberFormat="1" applyFont="1" applyBorder="1"/>
    <xf numFmtId="0" fontId="15" fillId="0" borderId="0" xfId="0" applyFont="1" applyAlignment="1">
      <alignment horizontal="left" vertical="top" wrapText="1"/>
    </xf>
    <xf numFmtId="0" fontId="16" fillId="0" borderId="0" xfId="0" applyFont="1" applyAlignment="1">
      <alignment horizontal="left" vertical="top"/>
    </xf>
    <xf numFmtId="0" fontId="17" fillId="0" borderId="0" xfId="0" applyFont="1" applyAlignment="1">
      <alignment horizontal="left" vertical="top"/>
    </xf>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0" fontId="18" fillId="0" borderId="0" xfId="0" applyFont="1"/>
    <xf numFmtId="0" fontId="19" fillId="0" borderId="0" xfId="0" applyFont="1"/>
    <xf numFmtId="0" fontId="20" fillId="0" borderId="0" xfId="0" applyFont="1" applyAlignment="1">
      <alignment horizontal="left" vertical="top" wrapText="1"/>
    </xf>
    <xf numFmtId="0" fontId="21" fillId="0" borderId="0" xfId="0" applyFont="1"/>
    <xf numFmtId="0" fontId="22" fillId="0" borderId="0" xfId="0" applyFont="1"/>
    <xf numFmtId="0" fontId="1" fillId="0" borderId="0" xfId="0" applyFont="1"/>
    <xf numFmtId="0" fontId="23" fillId="0" borderId="0" xfId="0" applyFont="1"/>
    <xf numFmtId="0" fontId="0" fillId="0" borderId="0" xfId="0"/>
    <xf numFmtId="3" fontId="11" fillId="0" borderId="0" xfId="0" applyNumberFormat="1" applyFont="1"/>
    <xf numFmtId="0" fontId="15" fillId="0" borderId="0" xfId="0" applyFont="1" applyBorder="1"/>
    <xf numFmtId="0" fontId="14" fillId="0" borderId="0" xfId="0" applyFont="1" applyBorder="1" applyAlignment="1">
      <alignment horizontal="right" wrapText="1"/>
    </xf>
    <xf numFmtId="0" fontId="0" fillId="0" borderId="2" xfId="0" applyBorder="1"/>
    <xf numFmtId="3" fontId="15" fillId="0" borderId="0" xfId="0" applyNumberFormat="1" applyFont="1" applyBorder="1"/>
    <xf numFmtId="0" fontId="2" fillId="0" borderId="0" xfId="0" applyFont="1" applyFill="1" applyAlignment="1">
      <alignment horizontal="center" vertical="center"/>
    </xf>
    <xf numFmtId="165" fontId="28" fillId="0" borderId="5" xfId="0" applyNumberFormat="1" applyFont="1" applyBorder="1"/>
    <xf numFmtId="3" fontId="15" fillId="0" borderId="2" xfId="0" applyNumberFormat="1" applyFont="1" applyBorder="1"/>
    <xf numFmtId="0" fontId="29" fillId="0" borderId="0" xfId="0" applyFont="1" applyAlignment="1">
      <alignment vertical="top" wrapText="1"/>
    </xf>
    <xf numFmtId="3" fontId="11" fillId="0" borderId="2" xfId="0" applyNumberFormat="1" applyFont="1" applyBorder="1"/>
    <xf numFmtId="0" fontId="30" fillId="0" borderId="0" xfId="0" applyFont="1" applyAlignment="1">
      <alignment horizontal="left" vertical="top"/>
    </xf>
    <xf numFmtId="0" fontId="6" fillId="4" borderId="0" xfId="0" applyFont="1" applyFill="1" applyAlignment="1">
      <alignment horizontal="left" vertical="center" wrapText="1"/>
    </xf>
    <xf numFmtId="0" fontId="0" fillId="0" borderId="0" xfId="0"/>
    <xf numFmtId="0" fontId="2" fillId="3" borderId="0" xfId="0" applyFont="1" applyFill="1" applyAlignment="1">
      <alignment horizontal="center" vertical="center"/>
    </xf>
    <xf numFmtId="0" fontId="5" fillId="3" borderId="0" xfId="0" applyFont="1" applyFill="1" applyAlignment="1">
      <alignment horizontal="left" vertical="justify" wrapText="1"/>
    </xf>
    <xf numFmtId="0" fontId="9" fillId="0" borderId="0" xfId="0" applyFont="1" applyAlignment="1">
      <alignment horizontal="left" vertical="top" wrapText="1"/>
    </xf>
    <xf numFmtId="0" fontId="15" fillId="0" borderId="0" xfId="0" applyFont="1" applyAlignment="1">
      <alignment horizontal="left" vertical="top" wrapText="1"/>
    </xf>
    <xf numFmtId="0" fontId="2" fillId="5" borderId="0" xfId="0" applyFont="1" applyFill="1" applyAlignment="1">
      <alignment horizontal="center" vertical="center"/>
    </xf>
    <xf numFmtId="0" fontId="14" fillId="0" borderId="1" xfId="0" applyFont="1" applyBorder="1" applyAlignment="1">
      <alignment horizontal="center" wrapText="1"/>
    </xf>
    <xf numFmtId="0" fontId="15" fillId="0" borderId="1" xfId="0" applyFont="1" applyBorder="1" applyAlignment="1">
      <alignment horizontal="left" vertical="top" wrapText="1"/>
    </xf>
    <xf numFmtId="164" fontId="28" fillId="0" borderId="2" xfId="0" applyNumberFormat="1" applyFont="1" applyBorder="1" applyAlignment="1">
      <alignment horizontal="center"/>
    </xf>
    <xf numFmtId="0" fontId="29" fillId="0" borderId="0" xfId="0" applyFont="1" applyAlignment="1">
      <alignment horizontal="left" vertical="top" wrapText="1"/>
    </xf>
    <xf numFmtId="0" fontId="15" fillId="0" borderId="3" xfId="0" applyFont="1" applyBorder="1" applyAlignment="1">
      <alignment horizontal="left" vertical="top" wrapText="1"/>
    </xf>
    <xf numFmtId="0" fontId="15" fillId="0" borderId="4" xfId="0" applyFont="1" applyBorder="1" applyAlignment="1">
      <alignment horizontal="left" vertical="top" wrapText="1"/>
    </xf>
    <xf numFmtId="0" fontId="29" fillId="0" borderId="3" xfId="0" applyFont="1" applyBorder="1" applyAlignment="1">
      <alignment horizontal="left" vertical="top" wrapText="1"/>
    </xf>
    <xf numFmtId="0" fontId="1" fillId="0" borderId="0" xfId="0" applyFont="1" applyAlignment="1">
      <alignment horizontal="left" vertical="top" wrapText="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666666"/>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EAEAEA"/>
      <rgbColor rgb="0000CCFF"/>
      <rgbColor rgb="00CCFFFF"/>
      <rgbColor rgb="00CCFFCC"/>
      <rgbColor rgb="00FFFF99"/>
      <rgbColor rgb="0099CCFF"/>
      <rgbColor rgb="00336633"/>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1" Type="http://schemas.openxmlformats.org/officeDocument/2006/relationships/image" Target="../media/image1.png"/></Relationships>
</file>

<file path=xl/drawings/_rels/drawing36.xml.rels><?xml version="1.0" encoding="UTF-8" standalone="yes"?>
<Relationships xmlns="http://schemas.openxmlformats.org/package/2006/relationships"><Relationship Id="rId1" Type="http://schemas.openxmlformats.org/officeDocument/2006/relationships/image" Target="../media/image1.png"/></Relationships>
</file>

<file path=xl/drawings/_rels/drawing37.xml.rels><?xml version="1.0" encoding="UTF-8" standalone="yes"?>
<Relationships xmlns="http://schemas.openxmlformats.org/package/2006/relationships"><Relationship Id="rId1" Type="http://schemas.openxmlformats.org/officeDocument/2006/relationships/image" Target="../media/image1.png"/></Relationships>
</file>

<file path=xl/drawings/_rels/drawing38.xml.rels><?xml version="1.0" encoding="UTF-8" standalone="yes"?>
<Relationships xmlns="http://schemas.openxmlformats.org/package/2006/relationships"><Relationship Id="rId1" Type="http://schemas.openxmlformats.org/officeDocument/2006/relationships/image" Target="../media/image1.png"/></Relationships>
</file>

<file path=xl/drawings/_rels/drawing39.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0.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1</xdr:col>
      <xdr:colOff>85725</xdr:colOff>
      <xdr:row>0</xdr:row>
      <xdr:rowOff>85725</xdr:rowOff>
    </xdr:from>
    <xdr:to>
      <xdr:col>15</xdr:col>
      <xdr:colOff>361950</xdr:colOff>
      <xdr:row>1</xdr:row>
      <xdr:rowOff>206474</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209550" y="85725"/>
          <a:ext cx="8858250" cy="1025624"/>
          <a:chOff x="66675" y="95250"/>
          <a:chExt cx="7886700" cy="1025624"/>
        </a:xfrm>
      </xdr:grpSpPr>
      <xdr:pic>
        <xdr:nvPicPr>
          <xdr:cNvPr id="3" name="Picture 2" descr="link to home">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10.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09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09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11.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0A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0A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12.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0B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0B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0B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13.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0C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0C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0C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14.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0D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0D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0D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15.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0E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0E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16.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0F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0F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0F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17.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10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1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10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18.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1100-000002000000}"/>
            </a:ext>
          </a:extLst>
        </xdr:cNvPr>
        <xdr:cNvGrpSpPr/>
      </xdr:nvGrpSpPr>
      <xdr:grpSpPr>
        <a:xfrm>
          <a:off x="85725" y="85725"/>
          <a:ext cx="8810625" cy="1025624"/>
          <a:chOff x="66675" y="95250"/>
          <a:chExt cx="7886700" cy="1025624"/>
        </a:xfrm>
      </xdr:grpSpPr>
      <xdr:pic>
        <xdr:nvPicPr>
          <xdr:cNvPr id="3" name="Picture 2" descr="link to home">
            <a:extLst>
              <a:ext uri="{FF2B5EF4-FFF2-40B4-BE49-F238E27FC236}">
                <a16:creationId xmlns:a16="http://schemas.microsoft.com/office/drawing/2014/main" id="{00000000-0008-0000-1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11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19.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1200-000002000000}"/>
            </a:ext>
          </a:extLst>
        </xdr:cNvPr>
        <xdr:cNvGrpSpPr/>
      </xdr:nvGrpSpPr>
      <xdr:grpSpPr>
        <a:xfrm>
          <a:off x="85725" y="85725"/>
          <a:ext cx="8810625" cy="1025624"/>
          <a:chOff x="66675" y="95250"/>
          <a:chExt cx="7886700" cy="1025624"/>
        </a:xfrm>
      </xdr:grpSpPr>
      <xdr:pic>
        <xdr:nvPicPr>
          <xdr:cNvPr id="3" name="Picture 2" descr="link to home">
            <a:extLst>
              <a:ext uri="{FF2B5EF4-FFF2-40B4-BE49-F238E27FC236}">
                <a16:creationId xmlns:a16="http://schemas.microsoft.com/office/drawing/2014/main" id="{00000000-0008-0000-1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12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01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20.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13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1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13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21.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14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1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14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22.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15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1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15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23.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16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16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16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24.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17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17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17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25.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18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18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18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26.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10</xdr:col>
      <xdr:colOff>361950</xdr:colOff>
      <xdr:row>1</xdr:row>
      <xdr:rowOff>206474</xdr:rowOff>
    </xdr:to>
    <xdr:grpSp>
      <xdr:nvGrpSpPr>
        <xdr:cNvPr id="2" name="Group 1">
          <a:extLst>
            <a:ext uri="{FF2B5EF4-FFF2-40B4-BE49-F238E27FC236}">
              <a16:creationId xmlns:a16="http://schemas.microsoft.com/office/drawing/2014/main" id="{00000000-0008-0000-1900-000002000000}"/>
            </a:ext>
          </a:extLst>
        </xdr:cNvPr>
        <xdr:cNvGrpSpPr/>
      </xdr:nvGrpSpPr>
      <xdr:grpSpPr>
        <a:xfrm>
          <a:off x="85725" y="85725"/>
          <a:ext cx="8810625" cy="1025624"/>
          <a:chOff x="66675" y="95250"/>
          <a:chExt cx="7886700" cy="1025624"/>
        </a:xfrm>
      </xdr:grpSpPr>
      <xdr:pic>
        <xdr:nvPicPr>
          <xdr:cNvPr id="3" name="Picture 2" descr="link to home">
            <a:extLst>
              <a:ext uri="{FF2B5EF4-FFF2-40B4-BE49-F238E27FC236}">
                <a16:creationId xmlns:a16="http://schemas.microsoft.com/office/drawing/2014/main" id="{00000000-0008-0000-19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19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27.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1A00-000002000000}"/>
            </a:ext>
          </a:extLst>
        </xdr:cNvPr>
        <xdr:cNvGrpSpPr/>
      </xdr:nvGrpSpPr>
      <xdr:grpSpPr>
        <a:xfrm>
          <a:off x="85725" y="85725"/>
          <a:ext cx="8810625" cy="1025624"/>
          <a:chOff x="66675" y="95250"/>
          <a:chExt cx="7886700" cy="1025624"/>
        </a:xfrm>
      </xdr:grpSpPr>
      <xdr:pic>
        <xdr:nvPicPr>
          <xdr:cNvPr id="3" name="Picture 2" descr="link to home">
            <a:extLst>
              <a:ext uri="{FF2B5EF4-FFF2-40B4-BE49-F238E27FC236}">
                <a16:creationId xmlns:a16="http://schemas.microsoft.com/office/drawing/2014/main" id="{00000000-0008-0000-1A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1A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28.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1B00-000002000000}"/>
            </a:ext>
          </a:extLst>
        </xdr:cNvPr>
        <xdr:cNvGrpSpPr/>
      </xdr:nvGrpSpPr>
      <xdr:grpSpPr>
        <a:xfrm>
          <a:off x="85725" y="85725"/>
          <a:ext cx="8810625" cy="1025624"/>
          <a:chOff x="66675" y="95250"/>
          <a:chExt cx="7886700" cy="1025624"/>
        </a:xfrm>
      </xdr:grpSpPr>
      <xdr:pic>
        <xdr:nvPicPr>
          <xdr:cNvPr id="3" name="Picture 2" descr="link to home">
            <a:extLst>
              <a:ext uri="{FF2B5EF4-FFF2-40B4-BE49-F238E27FC236}">
                <a16:creationId xmlns:a16="http://schemas.microsoft.com/office/drawing/2014/main" id="{00000000-0008-0000-1B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1B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29.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1C00-000002000000}"/>
            </a:ext>
          </a:extLst>
        </xdr:cNvPr>
        <xdr:cNvGrpSpPr/>
      </xdr:nvGrpSpPr>
      <xdr:grpSpPr>
        <a:xfrm>
          <a:off x="85725" y="85725"/>
          <a:ext cx="8810625" cy="1025624"/>
          <a:chOff x="66675" y="95250"/>
          <a:chExt cx="7886700" cy="1025624"/>
        </a:xfrm>
      </xdr:grpSpPr>
      <xdr:pic>
        <xdr:nvPicPr>
          <xdr:cNvPr id="3" name="Picture 2" descr="link to home">
            <a:extLst>
              <a:ext uri="{FF2B5EF4-FFF2-40B4-BE49-F238E27FC236}">
                <a16:creationId xmlns:a16="http://schemas.microsoft.com/office/drawing/2014/main" id="{00000000-0008-0000-1C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1C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02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30.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1D00-000002000000}"/>
            </a:ext>
          </a:extLst>
        </xdr:cNvPr>
        <xdr:cNvGrpSpPr/>
      </xdr:nvGrpSpPr>
      <xdr:grpSpPr>
        <a:xfrm>
          <a:off x="85725" y="85725"/>
          <a:ext cx="8810625" cy="1025624"/>
          <a:chOff x="66675" y="95250"/>
          <a:chExt cx="7886700" cy="1025624"/>
        </a:xfrm>
      </xdr:grpSpPr>
      <xdr:pic>
        <xdr:nvPicPr>
          <xdr:cNvPr id="3" name="Picture 2" descr="link to home">
            <a:extLst>
              <a:ext uri="{FF2B5EF4-FFF2-40B4-BE49-F238E27FC236}">
                <a16:creationId xmlns:a16="http://schemas.microsoft.com/office/drawing/2014/main" id="{00000000-0008-0000-1D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1D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31.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1E00-000002000000}"/>
            </a:ext>
          </a:extLst>
        </xdr:cNvPr>
        <xdr:cNvGrpSpPr/>
      </xdr:nvGrpSpPr>
      <xdr:grpSpPr>
        <a:xfrm>
          <a:off x="85725" y="85725"/>
          <a:ext cx="8810625" cy="1025624"/>
          <a:chOff x="66675" y="95250"/>
          <a:chExt cx="7886700" cy="1025624"/>
        </a:xfrm>
      </xdr:grpSpPr>
      <xdr:pic>
        <xdr:nvPicPr>
          <xdr:cNvPr id="3" name="Picture 2" descr="link to home">
            <a:extLst>
              <a:ext uri="{FF2B5EF4-FFF2-40B4-BE49-F238E27FC236}">
                <a16:creationId xmlns:a16="http://schemas.microsoft.com/office/drawing/2014/main" id="{00000000-0008-0000-1E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1E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32.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1F00-000002000000}"/>
            </a:ext>
          </a:extLst>
        </xdr:cNvPr>
        <xdr:cNvGrpSpPr/>
      </xdr:nvGrpSpPr>
      <xdr:grpSpPr>
        <a:xfrm>
          <a:off x="85725" y="85725"/>
          <a:ext cx="8810625" cy="1025624"/>
          <a:chOff x="66675" y="95250"/>
          <a:chExt cx="7886700" cy="1025624"/>
        </a:xfrm>
      </xdr:grpSpPr>
      <xdr:pic>
        <xdr:nvPicPr>
          <xdr:cNvPr id="3" name="Picture 2" descr="link to home">
            <a:extLst>
              <a:ext uri="{FF2B5EF4-FFF2-40B4-BE49-F238E27FC236}">
                <a16:creationId xmlns:a16="http://schemas.microsoft.com/office/drawing/2014/main" id="{00000000-0008-0000-1F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1F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33.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2000-000002000000}"/>
            </a:ext>
          </a:extLst>
        </xdr:cNvPr>
        <xdr:cNvGrpSpPr/>
      </xdr:nvGrpSpPr>
      <xdr:grpSpPr>
        <a:xfrm>
          <a:off x="85725" y="85725"/>
          <a:ext cx="8810625" cy="1025624"/>
          <a:chOff x="66675" y="95250"/>
          <a:chExt cx="7886700" cy="1025624"/>
        </a:xfrm>
      </xdr:grpSpPr>
      <xdr:pic>
        <xdr:nvPicPr>
          <xdr:cNvPr id="3" name="Picture 2" descr="link to home">
            <a:extLst>
              <a:ext uri="{FF2B5EF4-FFF2-40B4-BE49-F238E27FC236}">
                <a16:creationId xmlns:a16="http://schemas.microsoft.com/office/drawing/2014/main" id="{00000000-0008-0000-2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20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34.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13</xdr:col>
      <xdr:colOff>895350</xdr:colOff>
      <xdr:row>1</xdr:row>
      <xdr:rowOff>206474</xdr:rowOff>
    </xdr:to>
    <xdr:grpSp>
      <xdr:nvGrpSpPr>
        <xdr:cNvPr id="2" name="Group 1">
          <a:extLst>
            <a:ext uri="{FF2B5EF4-FFF2-40B4-BE49-F238E27FC236}">
              <a16:creationId xmlns:a16="http://schemas.microsoft.com/office/drawing/2014/main" id="{B7BD69D2-ABF2-40CD-BE44-C612E73D83DB}"/>
            </a:ext>
          </a:extLst>
        </xdr:cNvPr>
        <xdr:cNvGrpSpPr/>
      </xdr:nvGrpSpPr>
      <xdr:grpSpPr>
        <a:xfrm>
          <a:off x="85725" y="85725"/>
          <a:ext cx="8810625" cy="1025624"/>
          <a:chOff x="66675" y="95250"/>
          <a:chExt cx="7886700" cy="1025624"/>
        </a:xfrm>
      </xdr:grpSpPr>
      <xdr:pic>
        <xdr:nvPicPr>
          <xdr:cNvPr id="3" name="Picture 2" descr="link to home">
            <a:extLst>
              <a:ext uri="{FF2B5EF4-FFF2-40B4-BE49-F238E27FC236}">
                <a16:creationId xmlns:a16="http://schemas.microsoft.com/office/drawing/2014/main" id="{313E633B-D7A2-46CB-B34C-40AF0F29849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684CD200-6B39-4720-B9D0-A85DE0A9CC06}"/>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35.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10</xdr:col>
      <xdr:colOff>504825</xdr:colOff>
      <xdr:row>1</xdr:row>
      <xdr:rowOff>206474</xdr:rowOff>
    </xdr:to>
    <xdr:grpSp>
      <xdr:nvGrpSpPr>
        <xdr:cNvPr id="2" name="Group 1">
          <a:extLst>
            <a:ext uri="{FF2B5EF4-FFF2-40B4-BE49-F238E27FC236}">
              <a16:creationId xmlns:a16="http://schemas.microsoft.com/office/drawing/2014/main" id="{A251F8A4-CFA9-4094-8BB9-7B4BC3569D14}"/>
            </a:ext>
          </a:extLst>
        </xdr:cNvPr>
        <xdr:cNvGrpSpPr/>
      </xdr:nvGrpSpPr>
      <xdr:grpSpPr>
        <a:xfrm>
          <a:off x="85725" y="85725"/>
          <a:ext cx="8810625" cy="1025624"/>
          <a:chOff x="66675" y="95250"/>
          <a:chExt cx="7886700" cy="1025624"/>
        </a:xfrm>
      </xdr:grpSpPr>
      <xdr:pic>
        <xdr:nvPicPr>
          <xdr:cNvPr id="3" name="Picture 2" descr="link to home">
            <a:extLst>
              <a:ext uri="{FF2B5EF4-FFF2-40B4-BE49-F238E27FC236}">
                <a16:creationId xmlns:a16="http://schemas.microsoft.com/office/drawing/2014/main" id="{B4D81300-E04A-444E-A178-9A19FFF5336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6D6CD843-183C-444D-9D0A-6D86BB9DAECF}"/>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36.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13</xdr:col>
      <xdr:colOff>895350</xdr:colOff>
      <xdr:row>1</xdr:row>
      <xdr:rowOff>206474</xdr:rowOff>
    </xdr:to>
    <xdr:grpSp>
      <xdr:nvGrpSpPr>
        <xdr:cNvPr id="2" name="Group 1">
          <a:extLst>
            <a:ext uri="{FF2B5EF4-FFF2-40B4-BE49-F238E27FC236}">
              <a16:creationId xmlns:a16="http://schemas.microsoft.com/office/drawing/2014/main" id="{380BC811-2E3F-4CD6-A56C-8E284A9698D8}"/>
            </a:ext>
          </a:extLst>
        </xdr:cNvPr>
        <xdr:cNvGrpSpPr/>
      </xdr:nvGrpSpPr>
      <xdr:grpSpPr>
        <a:xfrm>
          <a:off x="85725" y="85725"/>
          <a:ext cx="8810625" cy="1025624"/>
          <a:chOff x="66675" y="95250"/>
          <a:chExt cx="7886700" cy="1025624"/>
        </a:xfrm>
      </xdr:grpSpPr>
      <xdr:pic>
        <xdr:nvPicPr>
          <xdr:cNvPr id="3" name="Picture 2" descr="link to home">
            <a:extLst>
              <a:ext uri="{FF2B5EF4-FFF2-40B4-BE49-F238E27FC236}">
                <a16:creationId xmlns:a16="http://schemas.microsoft.com/office/drawing/2014/main" id="{EDA1E6EF-CCE3-4719-9B56-2D5A312E66E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A09C52A9-6C2D-4C51-BD22-8E9C644F589E}"/>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37.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10</xdr:col>
      <xdr:colOff>657225</xdr:colOff>
      <xdr:row>1</xdr:row>
      <xdr:rowOff>206474</xdr:rowOff>
    </xdr:to>
    <xdr:grpSp>
      <xdr:nvGrpSpPr>
        <xdr:cNvPr id="2" name="Group 1">
          <a:extLst>
            <a:ext uri="{FF2B5EF4-FFF2-40B4-BE49-F238E27FC236}">
              <a16:creationId xmlns:a16="http://schemas.microsoft.com/office/drawing/2014/main" id="{4DFC3934-C0E3-47BF-93D9-A94BFE4544B1}"/>
            </a:ext>
          </a:extLst>
        </xdr:cNvPr>
        <xdr:cNvGrpSpPr/>
      </xdr:nvGrpSpPr>
      <xdr:grpSpPr>
        <a:xfrm>
          <a:off x="85725" y="85725"/>
          <a:ext cx="8810625" cy="1025624"/>
          <a:chOff x="66675" y="95250"/>
          <a:chExt cx="7886700" cy="1025624"/>
        </a:xfrm>
      </xdr:grpSpPr>
      <xdr:pic>
        <xdr:nvPicPr>
          <xdr:cNvPr id="3" name="Picture 2" descr="link to home">
            <a:extLst>
              <a:ext uri="{FF2B5EF4-FFF2-40B4-BE49-F238E27FC236}">
                <a16:creationId xmlns:a16="http://schemas.microsoft.com/office/drawing/2014/main" id="{A83E1D79-7B1B-492B-8F4A-A38687170AC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29621F13-D80D-4721-91C9-5E2BD4262F7F}"/>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38.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13</xdr:col>
      <xdr:colOff>895350</xdr:colOff>
      <xdr:row>1</xdr:row>
      <xdr:rowOff>206474</xdr:rowOff>
    </xdr:to>
    <xdr:grpSp>
      <xdr:nvGrpSpPr>
        <xdr:cNvPr id="2" name="Group 1">
          <a:extLst>
            <a:ext uri="{FF2B5EF4-FFF2-40B4-BE49-F238E27FC236}">
              <a16:creationId xmlns:a16="http://schemas.microsoft.com/office/drawing/2014/main" id="{46F9228C-4B05-4347-9959-79A72E66C8BB}"/>
            </a:ext>
          </a:extLst>
        </xdr:cNvPr>
        <xdr:cNvGrpSpPr/>
      </xdr:nvGrpSpPr>
      <xdr:grpSpPr>
        <a:xfrm>
          <a:off x="85725" y="85725"/>
          <a:ext cx="8810625" cy="1025624"/>
          <a:chOff x="66675" y="95250"/>
          <a:chExt cx="7886700" cy="1025624"/>
        </a:xfrm>
      </xdr:grpSpPr>
      <xdr:pic>
        <xdr:nvPicPr>
          <xdr:cNvPr id="3" name="Picture 2" descr="link to home">
            <a:extLst>
              <a:ext uri="{FF2B5EF4-FFF2-40B4-BE49-F238E27FC236}">
                <a16:creationId xmlns:a16="http://schemas.microsoft.com/office/drawing/2014/main" id="{05265DA0-3E6F-4763-8D28-CD8AEFCA252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E11ED650-C9C0-4C37-B33D-114000694F88}"/>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39.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10</xdr:col>
      <xdr:colOff>600075</xdr:colOff>
      <xdr:row>1</xdr:row>
      <xdr:rowOff>206474</xdr:rowOff>
    </xdr:to>
    <xdr:grpSp>
      <xdr:nvGrpSpPr>
        <xdr:cNvPr id="2" name="Group 1">
          <a:extLst>
            <a:ext uri="{FF2B5EF4-FFF2-40B4-BE49-F238E27FC236}">
              <a16:creationId xmlns:a16="http://schemas.microsoft.com/office/drawing/2014/main" id="{64CA8B38-1FCC-4FD3-ACD6-5FD106624ECF}"/>
            </a:ext>
          </a:extLst>
        </xdr:cNvPr>
        <xdr:cNvGrpSpPr/>
      </xdr:nvGrpSpPr>
      <xdr:grpSpPr>
        <a:xfrm>
          <a:off x="85725" y="85725"/>
          <a:ext cx="8810625" cy="1025624"/>
          <a:chOff x="66675" y="95250"/>
          <a:chExt cx="7886700" cy="1025624"/>
        </a:xfrm>
      </xdr:grpSpPr>
      <xdr:pic>
        <xdr:nvPicPr>
          <xdr:cNvPr id="3" name="Picture 2" descr="link to home">
            <a:extLst>
              <a:ext uri="{FF2B5EF4-FFF2-40B4-BE49-F238E27FC236}">
                <a16:creationId xmlns:a16="http://schemas.microsoft.com/office/drawing/2014/main" id="{2D098060-7AFD-4F28-BAEA-4325744E4E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EDF93492-1B71-4AE3-A0FF-DBFA698A0D03}"/>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03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40.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10</xdr:col>
      <xdr:colOff>123825</xdr:colOff>
      <xdr:row>1</xdr:row>
      <xdr:rowOff>206474</xdr:rowOff>
    </xdr:to>
    <xdr:grpSp>
      <xdr:nvGrpSpPr>
        <xdr:cNvPr id="2" name="Group 1">
          <a:extLst>
            <a:ext uri="{FF2B5EF4-FFF2-40B4-BE49-F238E27FC236}">
              <a16:creationId xmlns:a16="http://schemas.microsoft.com/office/drawing/2014/main" id="{00000000-0008-0000-21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2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21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04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05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05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06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06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07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07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08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08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infrastructure.gov.au/copyright"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hyperlink" Target="https://www.infrastructure.gov.au/copyright" TargetMode="Externa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hyperlink" Target="https://www.infrastructure.gov.au/copyright" TargetMode="Externa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hyperlink" Target="https://www.infrastructure.gov.au/copyright" TargetMode="Externa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hyperlink" Target="https://www.infrastructure.gov.au/copyright" TargetMode="Externa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hyperlink" Target="https://www.infrastructure.gov.au/copyright" TargetMode="Externa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hyperlink" Target="https://www.infrastructure.gov.au/copyright" TargetMode="Externa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hyperlink" Target="https://www.infrastructure.gov.au/copyright" TargetMode="Externa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hyperlink" Target="https://www.infrastructure.gov.au/copyright" TargetMode="Externa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hyperlink" Target="https://www.infrastructure.gov.au/copyright" TargetMode="Externa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hyperlink" Target="https://www.infrastructure.gov.au/copyright"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www.infrastructure.gov.au/copyright"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hyperlink" Target="https://www.infrastructure.gov.au/copyright" TargetMode="Externa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hyperlink" Target="https://www.infrastructure.gov.au/copyright" TargetMode="Externa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hyperlink" Target="https://www.infrastructure.gov.au/copyright" TargetMode="Externa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hyperlink" Target="https://www.infrastructure.gov.au/copyright" TargetMode="Externa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hyperlink" Target="https://www.infrastructure.gov.au/copyright" TargetMode="Externa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hyperlink" Target="https://www.infrastructure.gov.au/copyright" TargetMode="Externa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hyperlink" Target="https://www.infrastructure.gov.au/copyright" TargetMode="Externa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hyperlink" Target="https://www.infrastructure.gov.au/copyright" TargetMode="External"/></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hyperlink" Target="https://www.infrastructure.gov.au/copyright" TargetMode="External"/></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hyperlink" Target="https://www.infrastructure.gov.au/copyright"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www.infrastructure.gov.au/copyright" TargetMode="Externa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hyperlink" Target="https://www.infrastructure.gov.au/copyright" TargetMode="Externa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hyperlink" Target="https://www.infrastructure.gov.au/copyright" TargetMode="External"/></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hyperlink" Target="https://www.infrastructure.gov.au/copyright" TargetMode="External"/></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hyperlink" Target="https://www.infrastructure.gov.au/copyright" TargetMode="External"/></Relationships>
</file>

<file path=xl/worksheets/_rels/sheet34.xml.rels><?xml version="1.0" encoding="UTF-8" standalone="yes"?>
<Relationships xmlns="http://schemas.openxmlformats.org/package/2006/relationships"><Relationship Id="rId3" Type="http://schemas.openxmlformats.org/officeDocument/2006/relationships/drawing" Target="../drawings/drawing34.xml"/><Relationship Id="rId2" Type="http://schemas.openxmlformats.org/officeDocument/2006/relationships/printerSettings" Target="../printerSettings/printerSettings1.bin"/><Relationship Id="rId1" Type="http://schemas.openxmlformats.org/officeDocument/2006/relationships/hyperlink" Target="https://www.infrastructure.gov.au/copyright" TargetMode="External"/></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hyperlink" Target="https://www.infrastructure.gov.au/copyright" TargetMode="External"/></Relationships>
</file>

<file path=xl/worksheets/_rels/sheet36.xml.rels><?xml version="1.0" encoding="UTF-8" standalone="yes"?>
<Relationships xmlns="http://schemas.openxmlformats.org/package/2006/relationships"><Relationship Id="rId3" Type="http://schemas.openxmlformats.org/officeDocument/2006/relationships/drawing" Target="../drawings/drawing36.xml"/><Relationship Id="rId2" Type="http://schemas.openxmlformats.org/officeDocument/2006/relationships/printerSettings" Target="../printerSettings/printerSettings2.bin"/><Relationship Id="rId1" Type="http://schemas.openxmlformats.org/officeDocument/2006/relationships/hyperlink" Target="https://www.infrastructure.gov.au/copyright" TargetMode="External"/></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hyperlink" Target="https://www.infrastructure.gov.au/copyright" TargetMode="External"/></Relationships>
</file>

<file path=xl/worksheets/_rels/sheet38.xml.rels><?xml version="1.0" encoding="UTF-8" standalone="yes"?>
<Relationships xmlns="http://schemas.openxmlformats.org/package/2006/relationships"><Relationship Id="rId3" Type="http://schemas.openxmlformats.org/officeDocument/2006/relationships/drawing" Target="../drawings/drawing38.xml"/><Relationship Id="rId2" Type="http://schemas.openxmlformats.org/officeDocument/2006/relationships/printerSettings" Target="../printerSettings/printerSettings3.bin"/><Relationship Id="rId1" Type="http://schemas.openxmlformats.org/officeDocument/2006/relationships/hyperlink" Target="https://www.infrastructure.gov.au/copyright" TargetMode="External"/></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hyperlink" Target="https://www.infrastructure.gov.au/copyright"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www.infrastructure.gov.au/copyright" TargetMode="External"/></Relationships>
</file>

<file path=xl/worksheets/_rels/sheet40.xml.rels><?xml version="1.0" encoding="UTF-8" standalone="yes"?>
<Relationships xmlns="http://schemas.openxmlformats.org/package/2006/relationships"><Relationship Id="rId3" Type="http://schemas.openxmlformats.org/officeDocument/2006/relationships/drawing" Target="../drawings/drawing40.xml"/><Relationship Id="rId2" Type="http://schemas.openxmlformats.org/officeDocument/2006/relationships/hyperlink" Target="https://www.infrastructure.gov.au/copyright" TargetMode="External"/><Relationship Id="rId1" Type="http://schemas.openxmlformats.org/officeDocument/2006/relationships/hyperlink" Target="https://www.bitre.gov.au/publications/2023/road-vehicle-entry-and-recall-statistics"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https://www.infrastructure.gov.au/copyright"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s://www.infrastructure.gov.au/copyright"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hyperlink" Target="https://www.infrastructure.gov.au/copyright"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hyperlink" Target="https://www.infrastructure.gov.au/copyright"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hyperlink" Target="https://www.infrastructure.gov.au/copyrigh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67"/>
  <sheetViews>
    <sheetView showGridLines="0" tabSelected="1" workbookViewId="0">
      <pane ySplit="7" topLeftCell="A8" activePane="bottomLeft" state="frozen"/>
      <selection pane="bottomLeft" activeCell="B4" sqref="B4"/>
    </sheetView>
  </sheetViews>
  <sheetFormatPr defaultColWidth="12" defaultRowHeight="11.25" x14ac:dyDescent="0.2"/>
  <cols>
    <col min="1" max="1" width="2.1640625" customWidth="1"/>
    <col min="2" max="2" width="23" customWidth="1"/>
    <col min="3" max="3" width="19.5" customWidth="1"/>
    <col min="4" max="4" width="6.83203125" customWidth="1"/>
    <col min="5" max="16" width="9.1640625" customWidth="1"/>
  </cols>
  <sheetData>
    <row r="1" spans="1:16" ht="71.25" customHeight="1" x14ac:dyDescent="0.55000000000000004">
      <c r="A1" s="5"/>
      <c r="B1" s="109"/>
      <c r="C1" s="109"/>
      <c r="D1" s="109"/>
      <c r="E1" s="109"/>
      <c r="F1" s="2"/>
      <c r="G1" s="4"/>
      <c r="H1" s="4"/>
      <c r="I1" s="4"/>
      <c r="J1" s="4"/>
      <c r="K1" s="4"/>
      <c r="L1" s="4"/>
      <c r="M1" s="4"/>
      <c r="N1" s="4"/>
      <c r="O1" s="4"/>
      <c r="P1" s="4"/>
    </row>
    <row r="2" spans="1:16" ht="18" customHeight="1" x14ac:dyDescent="0.55000000000000004">
      <c r="A2" s="5"/>
      <c r="B2" s="3"/>
      <c r="C2" s="3"/>
      <c r="D2" s="2"/>
      <c r="E2" s="2"/>
      <c r="F2" s="2"/>
      <c r="G2" s="2"/>
      <c r="H2" s="2"/>
      <c r="I2" s="2"/>
      <c r="J2" s="2"/>
      <c r="K2" s="2"/>
      <c r="L2" s="2"/>
      <c r="M2" s="2"/>
      <c r="N2" s="2"/>
      <c r="O2" s="2"/>
      <c r="P2" s="2"/>
    </row>
    <row r="3" spans="1:16" ht="32.450000000000003" customHeight="1" x14ac:dyDescent="0.55000000000000004">
      <c r="A3" s="5"/>
      <c r="B3" s="4" t="s">
        <v>3</v>
      </c>
      <c r="C3" s="4"/>
      <c r="D3" s="2"/>
      <c r="E3" s="2"/>
      <c r="F3" s="2"/>
      <c r="G3" s="2"/>
      <c r="H3" s="2"/>
      <c r="I3" s="2"/>
      <c r="J3" s="2"/>
      <c r="K3" s="2"/>
      <c r="L3" s="2"/>
      <c r="M3" s="2"/>
      <c r="N3" s="2"/>
      <c r="O3" s="4"/>
      <c r="P3" s="4"/>
    </row>
    <row r="5" spans="1:16" ht="12.75" customHeight="1" x14ac:dyDescent="0.2">
      <c r="A5" s="17"/>
      <c r="B5" s="1"/>
    </row>
    <row r="6" spans="1:16" ht="120" customHeight="1" x14ac:dyDescent="0.2">
      <c r="B6" s="110" t="s">
        <v>12</v>
      </c>
      <c r="C6" s="110"/>
      <c r="D6" s="110"/>
      <c r="E6" s="110"/>
      <c r="F6" s="110"/>
      <c r="G6" s="110"/>
      <c r="H6" s="110"/>
      <c r="I6" s="110"/>
      <c r="J6" s="110"/>
      <c r="K6" s="110"/>
      <c r="L6" s="110"/>
      <c r="M6" s="110"/>
      <c r="N6" s="110"/>
      <c r="O6" s="110"/>
      <c r="P6" s="110"/>
    </row>
    <row r="7" spans="1:16" ht="11.25" customHeight="1" x14ac:dyDescent="0.2"/>
    <row r="8" spans="1:16" ht="15.75" customHeight="1" x14ac:dyDescent="0.2">
      <c r="B8" s="107" t="s">
        <v>13</v>
      </c>
      <c r="C8" s="108"/>
      <c r="D8" s="108"/>
      <c r="E8" s="108"/>
      <c r="F8" s="108"/>
      <c r="G8" s="108"/>
      <c r="H8" s="108"/>
      <c r="I8" s="108"/>
      <c r="J8" s="108"/>
      <c r="K8" s="108"/>
      <c r="L8" s="108"/>
      <c r="M8" s="108"/>
      <c r="N8" s="108"/>
      <c r="O8" s="108"/>
      <c r="P8" s="108"/>
    </row>
    <row r="9" spans="1:16" ht="6.95" customHeight="1" x14ac:dyDescent="0.2"/>
    <row r="10" spans="1:16" ht="11.25" customHeight="1" x14ac:dyDescent="0.2">
      <c r="B10" s="25" t="str">
        <f>HYPERLINK("#'Table 1'!A9", "Table 1")</f>
        <v>Table 1</v>
      </c>
      <c r="C10" s="24" t="s">
        <v>60</v>
      </c>
      <c r="D10" s="24"/>
      <c r="E10" s="24"/>
      <c r="F10" s="24"/>
      <c r="G10" s="24"/>
      <c r="H10" s="24"/>
      <c r="I10" s="24"/>
      <c r="J10" s="24"/>
      <c r="K10" s="24"/>
      <c r="L10" s="24"/>
      <c r="M10" s="24"/>
      <c r="N10" s="24"/>
      <c r="O10" s="24"/>
      <c r="P10" s="24"/>
    </row>
    <row r="11" spans="1:16" ht="11.25" customHeight="1" x14ac:dyDescent="0.2">
      <c r="B11" s="25" t="str">
        <f>HYPERLINK("#'Table 2'!A9", "Table 2")</f>
        <v>Table 2</v>
      </c>
      <c r="C11" s="24" t="s">
        <v>66</v>
      </c>
      <c r="D11" s="24"/>
      <c r="E11" s="24"/>
      <c r="F11" s="24"/>
      <c r="G11" s="24"/>
      <c r="H11" s="24"/>
      <c r="I11" s="24"/>
      <c r="J11" s="24"/>
      <c r="K11" s="24"/>
      <c r="L11" s="24"/>
      <c r="M11" s="24"/>
      <c r="N11" s="24"/>
      <c r="O11" s="24"/>
      <c r="P11" s="24"/>
    </row>
    <row r="12" spans="1:16" ht="11.25" customHeight="1" x14ac:dyDescent="0.2">
      <c r="B12" s="25" t="str">
        <f>HYPERLINK("#'Table 3'!A9", "Table 3")</f>
        <v>Table 3</v>
      </c>
      <c r="C12" s="24" t="s">
        <v>78</v>
      </c>
      <c r="D12" s="24"/>
      <c r="E12" s="24"/>
      <c r="F12" s="24"/>
      <c r="G12" s="24"/>
      <c r="H12" s="24"/>
      <c r="I12" s="24"/>
      <c r="J12" s="24"/>
      <c r="K12" s="24"/>
      <c r="L12" s="24"/>
      <c r="M12" s="24"/>
      <c r="N12" s="24"/>
      <c r="O12" s="24"/>
      <c r="P12" s="24"/>
    </row>
    <row r="13" spans="1:16" ht="11.25" customHeight="1" x14ac:dyDescent="0.2">
      <c r="B13" s="25" t="str">
        <f>HYPERLINK("#'Table 4'!A9", "Table 4")</f>
        <v>Table 4</v>
      </c>
      <c r="C13" s="24" t="s">
        <v>87</v>
      </c>
      <c r="D13" s="24"/>
      <c r="E13" s="24"/>
      <c r="F13" s="24"/>
      <c r="G13" s="24"/>
      <c r="H13" s="24"/>
      <c r="I13" s="24"/>
      <c r="J13" s="24"/>
      <c r="K13" s="24"/>
      <c r="L13" s="24"/>
      <c r="M13" s="24"/>
      <c r="N13" s="24"/>
      <c r="O13" s="24"/>
      <c r="P13" s="24"/>
    </row>
    <row r="14" spans="1:16" ht="11.25" customHeight="1" x14ac:dyDescent="0.2">
      <c r="B14" s="25" t="str">
        <f>HYPERLINK("#'Table 5'!A9", "Table 5")</f>
        <v>Table 5</v>
      </c>
      <c r="C14" s="24" t="s">
        <v>95</v>
      </c>
      <c r="D14" s="24"/>
      <c r="E14" s="24"/>
      <c r="F14" s="24"/>
      <c r="G14" s="24"/>
      <c r="H14" s="24"/>
      <c r="I14" s="24"/>
      <c r="J14" s="24"/>
      <c r="K14" s="24"/>
      <c r="L14" s="24"/>
      <c r="M14" s="24"/>
      <c r="N14" s="24"/>
      <c r="O14" s="24"/>
      <c r="P14" s="24"/>
    </row>
    <row r="15" spans="1:16" ht="11.25" customHeight="1" x14ac:dyDescent="0.2">
      <c r="B15" s="25" t="str">
        <f>HYPERLINK("#'Table 6'!A9", "Table 6")</f>
        <v>Table 6</v>
      </c>
      <c r="C15" s="24" t="s">
        <v>165</v>
      </c>
      <c r="D15" s="24"/>
      <c r="E15" s="24"/>
      <c r="F15" s="24"/>
      <c r="G15" s="24"/>
      <c r="H15" s="24"/>
      <c r="I15" s="24"/>
      <c r="J15" s="24"/>
      <c r="K15" s="24"/>
      <c r="L15" s="24"/>
      <c r="M15" s="24"/>
      <c r="N15" s="24"/>
      <c r="O15" s="24"/>
      <c r="P15" s="24"/>
    </row>
    <row r="16" spans="1:16" ht="11.25" customHeight="1" x14ac:dyDescent="0.2">
      <c r="B16" s="25" t="str">
        <f>HYPERLINK("#'Table 7'!A9", "Table 7")</f>
        <v>Table 7</v>
      </c>
      <c r="C16" s="24" t="s">
        <v>176</v>
      </c>
      <c r="D16" s="24"/>
      <c r="E16" s="24"/>
      <c r="F16" s="24"/>
      <c r="G16" s="24"/>
      <c r="H16" s="24"/>
      <c r="I16" s="24"/>
      <c r="J16" s="24"/>
      <c r="K16" s="24"/>
      <c r="L16" s="24"/>
      <c r="M16" s="24"/>
      <c r="N16" s="24"/>
      <c r="O16" s="24"/>
      <c r="P16" s="24"/>
    </row>
    <row r="17" spans="2:16" ht="11.25" customHeight="1" x14ac:dyDescent="0.2">
      <c r="B17" s="25" t="str">
        <f>HYPERLINK("#'Table 8'!A9", "Table 8")</f>
        <v>Table 8</v>
      </c>
      <c r="C17" s="24" t="s">
        <v>189</v>
      </c>
      <c r="D17" s="24"/>
      <c r="E17" s="24"/>
      <c r="F17" s="24"/>
      <c r="G17" s="24"/>
      <c r="H17" s="24"/>
      <c r="I17" s="24"/>
      <c r="J17" s="24"/>
      <c r="K17" s="24"/>
      <c r="L17" s="24"/>
      <c r="M17" s="24"/>
      <c r="N17" s="24"/>
      <c r="O17" s="24"/>
      <c r="P17" s="24"/>
    </row>
    <row r="18" spans="2:16" ht="11.25" customHeight="1" x14ac:dyDescent="0.2">
      <c r="B18" s="25" t="str">
        <f>HYPERLINK("#'Table 9'!A9", "Table 9")</f>
        <v>Table 9</v>
      </c>
      <c r="C18" s="24" t="s">
        <v>200</v>
      </c>
      <c r="D18" s="24"/>
      <c r="E18" s="24"/>
      <c r="F18" s="24"/>
      <c r="G18" s="24"/>
      <c r="H18" s="24"/>
      <c r="I18" s="24"/>
      <c r="J18" s="24"/>
      <c r="K18" s="24"/>
      <c r="L18" s="24"/>
      <c r="M18" s="24"/>
      <c r="N18" s="24"/>
      <c r="O18" s="24"/>
      <c r="P18" s="24"/>
    </row>
    <row r="19" spans="2:16" ht="11.25" customHeight="1" x14ac:dyDescent="0.2">
      <c r="B19" s="25" t="str">
        <f>HYPERLINK("#'Table 10'!A9", "Table 10")</f>
        <v>Table 10</v>
      </c>
      <c r="C19" s="24" t="s">
        <v>214</v>
      </c>
      <c r="D19" s="24"/>
      <c r="E19" s="24"/>
      <c r="F19" s="24"/>
      <c r="G19" s="24"/>
      <c r="H19" s="24"/>
      <c r="I19" s="24"/>
      <c r="J19" s="24"/>
      <c r="K19" s="24"/>
      <c r="L19" s="24"/>
      <c r="M19" s="24"/>
      <c r="N19" s="24"/>
      <c r="O19" s="24"/>
      <c r="P19" s="24"/>
    </row>
    <row r="20" spans="2:16" ht="11.25" customHeight="1" x14ac:dyDescent="0.2">
      <c r="B20" s="25" t="str">
        <f>HYPERLINK("#'Table 11'!A9", "Table 11")</f>
        <v>Table 11</v>
      </c>
      <c r="C20" s="24" t="s">
        <v>233</v>
      </c>
      <c r="D20" s="24"/>
      <c r="E20" s="24"/>
      <c r="F20" s="24"/>
      <c r="G20" s="24"/>
      <c r="H20" s="24"/>
      <c r="I20" s="24"/>
      <c r="J20" s="24"/>
      <c r="K20" s="24"/>
      <c r="L20" s="24"/>
      <c r="M20" s="24"/>
      <c r="N20" s="24"/>
      <c r="O20" s="24"/>
      <c r="P20" s="24"/>
    </row>
    <row r="21" spans="2:16" ht="11.25" customHeight="1" x14ac:dyDescent="0.2">
      <c r="B21" s="25" t="str">
        <f>HYPERLINK("#'Table 12'!A9", "Table 12")</f>
        <v>Table 12</v>
      </c>
      <c r="C21" s="24" t="s">
        <v>333</v>
      </c>
      <c r="D21" s="24"/>
      <c r="E21" s="24"/>
      <c r="F21" s="24"/>
      <c r="G21" s="24"/>
      <c r="H21" s="24"/>
      <c r="I21" s="24"/>
      <c r="J21" s="24"/>
      <c r="K21" s="24"/>
      <c r="L21" s="24"/>
      <c r="M21" s="24"/>
      <c r="N21" s="24"/>
      <c r="O21" s="24"/>
      <c r="P21" s="24"/>
    </row>
    <row r="22" spans="2:16" ht="11.25" customHeight="1" x14ac:dyDescent="0.2">
      <c r="B22" s="25" t="str">
        <f>HYPERLINK("#'Table 13'!A9", "Table 13")</f>
        <v>Table 13</v>
      </c>
      <c r="C22" s="24" t="s">
        <v>359</v>
      </c>
      <c r="D22" s="24"/>
      <c r="E22" s="24"/>
      <c r="F22" s="24"/>
      <c r="G22" s="24"/>
      <c r="H22" s="24"/>
      <c r="I22" s="24"/>
      <c r="J22" s="24"/>
      <c r="K22" s="24"/>
      <c r="L22" s="24"/>
      <c r="M22" s="24"/>
      <c r="N22" s="24"/>
      <c r="O22" s="24"/>
      <c r="P22" s="24"/>
    </row>
    <row r="23" spans="2:16" ht="11.25" customHeight="1" x14ac:dyDescent="0.2">
      <c r="B23" s="25" t="str">
        <f>HYPERLINK("#'Table 14'!A9", "Table 14")</f>
        <v>Table 14</v>
      </c>
      <c r="C23" s="24" t="s">
        <v>395</v>
      </c>
      <c r="D23" s="24"/>
      <c r="E23" s="24"/>
      <c r="F23" s="24"/>
      <c r="G23" s="24"/>
      <c r="H23" s="24"/>
      <c r="I23" s="24"/>
      <c r="J23" s="24"/>
      <c r="K23" s="24"/>
      <c r="L23" s="24"/>
      <c r="M23" s="24"/>
      <c r="N23" s="24"/>
      <c r="O23" s="24"/>
      <c r="P23" s="24"/>
    </row>
    <row r="24" spans="2:16" ht="11.25" customHeight="1" x14ac:dyDescent="0.2">
      <c r="B24" s="25" t="str">
        <f>HYPERLINK("#'Table 15'!A9", "Table 15")</f>
        <v>Table 15</v>
      </c>
      <c r="C24" s="24" t="s">
        <v>440</v>
      </c>
      <c r="D24" s="24"/>
      <c r="E24" s="24"/>
      <c r="F24" s="24"/>
      <c r="G24" s="24"/>
      <c r="H24" s="24"/>
      <c r="I24" s="24"/>
      <c r="J24" s="24"/>
      <c r="K24" s="24"/>
      <c r="L24" s="24"/>
      <c r="M24" s="24"/>
      <c r="N24" s="24"/>
      <c r="O24" s="24"/>
      <c r="P24" s="24"/>
    </row>
    <row r="25" spans="2:16" ht="11.25" customHeight="1" x14ac:dyDescent="0.2">
      <c r="B25" s="25" t="str">
        <f>HYPERLINK("#'Table 16'!A9", "Table 16")</f>
        <v>Table 16</v>
      </c>
      <c r="C25" s="24" t="s">
        <v>480</v>
      </c>
      <c r="D25" s="24"/>
      <c r="E25" s="24"/>
      <c r="F25" s="24"/>
      <c r="G25" s="24"/>
      <c r="H25" s="24"/>
      <c r="I25" s="24"/>
      <c r="J25" s="24"/>
      <c r="K25" s="24"/>
      <c r="L25" s="24"/>
      <c r="M25" s="24"/>
      <c r="N25" s="24"/>
      <c r="O25" s="24"/>
      <c r="P25" s="24"/>
    </row>
    <row r="26" spans="2:16" ht="11.25" customHeight="1" x14ac:dyDescent="0.2">
      <c r="B26" s="25" t="str">
        <f>HYPERLINK("#'Table 17'!A9", "Table 17")</f>
        <v>Table 17</v>
      </c>
      <c r="C26" s="24" t="s">
        <v>555</v>
      </c>
      <c r="D26" s="24"/>
      <c r="E26" s="24"/>
      <c r="F26" s="24"/>
      <c r="G26" s="24"/>
      <c r="H26" s="24"/>
      <c r="I26" s="24"/>
      <c r="J26" s="24"/>
      <c r="K26" s="24"/>
      <c r="L26" s="24"/>
      <c r="M26" s="24"/>
      <c r="N26" s="24"/>
      <c r="O26" s="24"/>
      <c r="P26" s="24"/>
    </row>
    <row r="27" spans="2:16" ht="11.25" customHeight="1" x14ac:dyDescent="0.2">
      <c r="B27" s="25" t="str">
        <f>HYPERLINK("#'Table 18'!A9", "Table 18")</f>
        <v>Table 18</v>
      </c>
      <c r="C27" s="24" t="s">
        <v>558</v>
      </c>
      <c r="D27" s="24"/>
      <c r="E27" s="24"/>
      <c r="F27" s="24"/>
      <c r="G27" s="24"/>
      <c r="H27" s="24"/>
      <c r="I27" s="24"/>
      <c r="J27" s="24"/>
      <c r="K27" s="24"/>
      <c r="L27" s="24"/>
      <c r="M27" s="24"/>
      <c r="N27" s="24"/>
      <c r="O27" s="24"/>
      <c r="P27" s="24"/>
    </row>
    <row r="28" spans="2:16" ht="11.25" customHeight="1" x14ac:dyDescent="0.2">
      <c r="B28" s="25" t="str">
        <f>HYPERLINK("#'Table 19'!A9", "Table 19")</f>
        <v>Table 19</v>
      </c>
      <c r="C28" s="24" t="s">
        <v>584</v>
      </c>
      <c r="D28" s="24"/>
      <c r="E28" s="24"/>
      <c r="F28" s="24"/>
      <c r="G28" s="24"/>
      <c r="H28" s="24"/>
      <c r="I28" s="24"/>
      <c r="J28" s="24"/>
      <c r="K28" s="24"/>
      <c r="L28" s="24"/>
      <c r="M28" s="24"/>
      <c r="N28" s="24"/>
      <c r="O28" s="24"/>
      <c r="P28" s="24"/>
    </row>
    <row r="29" spans="2:16" ht="11.25" customHeight="1" x14ac:dyDescent="0.2">
      <c r="B29" s="25" t="str">
        <f>HYPERLINK("#'Table 20'!A9", "Table 20")</f>
        <v>Table 20</v>
      </c>
      <c r="C29" s="24" t="s">
        <v>592</v>
      </c>
      <c r="D29" s="24"/>
      <c r="E29" s="24"/>
      <c r="F29" s="24"/>
      <c r="G29" s="24"/>
      <c r="H29" s="24"/>
      <c r="I29" s="24"/>
      <c r="J29" s="24"/>
      <c r="K29" s="24"/>
      <c r="L29" s="24"/>
      <c r="M29" s="24"/>
      <c r="N29" s="24"/>
      <c r="O29" s="24"/>
      <c r="P29" s="24"/>
    </row>
    <row r="30" spans="2:16" ht="11.25" customHeight="1" x14ac:dyDescent="0.2">
      <c r="B30" s="25" t="str">
        <f>HYPERLINK("#'Table 21'!A9", "Table 21")</f>
        <v>Table 21</v>
      </c>
      <c r="C30" s="24" t="s">
        <v>594</v>
      </c>
      <c r="D30" s="24"/>
      <c r="E30" s="24"/>
      <c r="F30" s="24"/>
      <c r="G30" s="24"/>
      <c r="H30" s="24"/>
      <c r="I30" s="24"/>
      <c r="J30" s="24"/>
      <c r="K30" s="24"/>
      <c r="L30" s="24"/>
      <c r="M30" s="24"/>
      <c r="N30" s="24"/>
      <c r="O30" s="24"/>
      <c r="P30" s="24"/>
    </row>
    <row r="31" spans="2:16" ht="11.25" customHeight="1" x14ac:dyDescent="0.2">
      <c r="B31" s="25" t="str">
        <f>HYPERLINK("#'Table 22'!A9", "Table 22")</f>
        <v>Table 22</v>
      </c>
      <c r="C31" s="24" t="s">
        <v>619</v>
      </c>
      <c r="D31" s="24"/>
      <c r="E31" s="24"/>
      <c r="F31" s="24"/>
      <c r="G31" s="24"/>
      <c r="H31" s="24"/>
      <c r="I31" s="24"/>
      <c r="J31" s="24"/>
      <c r="K31" s="24"/>
      <c r="L31" s="24"/>
      <c r="M31" s="24"/>
      <c r="N31" s="24"/>
      <c r="O31" s="24"/>
      <c r="P31" s="24"/>
    </row>
    <row r="32" spans="2:16" ht="11.25" customHeight="1" x14ac:dyDescent="0.2">
      <c r="B32" s="25" t="str">
        <f>HYPERLINK("#'Table 23'!A9", "Table 23")</f>
        <v>Table 23</v>
      </c>
      <c r="C32" s="24" t="s">
        <v>621</v>
      </c>
      <c r="D32" s="24"/>
      <c r="E32" s="24"/>
      <c r="F32" s="24"/>
      <c r="G32" s="24"/>
      <c r="H32" s="24"/>
      <c r="I32" s="24"/>
      <c r="J32" s="24"/>
      <c r="K32" s="24"/>
      <c r="L32" s="24"/>
      <c r="M32" s="24"/>
      <c r="N32" s="24"/>
      <c r="O32" s="24"/>
      <c r="P32" s="24"/>
    </row>
    <row r="33" spans="2:16" ht="11.25" customHeight="1" x14ac:dyDescent="0.2">
      <c r="B33" s="25" t="str">
        <f>HYPERLINK("#'Table 24'!A9", "Table 24")</f>
        <v>Table 24</v>
      </c>
      <c r="C33" s="24" t="s">
        <v>625</v>
      </c>
      <c r="D33" s="24"/>
      <c r="E33" s="24"/>
      <c r="F33" s="24"/>
      <c r="G33" s="24"/>
      <c r="H33" s="24"/>
      <c r="I33" s="24"/>
      <c r="J33" s="24"/>
      <c r="K33" s="24"/>
      <c r="L33" s="24"/>
      <c r="M33" s="24"/>
      <c r="N33" s="24"/>
      <c r="O33" s="24"/>
      <c r="P33" s="24"/>
    </row>
    <row r="34" spans="2:16" ht="11.25" customHeight="1" x14ac:dyDescent="0.2">
      <c r="B34" s="25" t="str">
        <f>HYPERLINK("#'Table 25'!A9", "Table 25")</f>
        <v>Table 25</v>
      </c>
      <c r="C34" s="24" t="s">
        <v>649</v>
      </c>
      <c r="D34" s="24"/>
      <c r="E34" s="24"/>
      <c r="F34" s="24"/>
      <c r="G34" s="24"/>
      <c r="H34" s="24"/>
      <c r="I34" s="24"/>
      <c r="J34" s="24"/>
      <c r="K34" s="24"/>
      <c r="L34" s="24"/>
      <c r="M34" s="24"/>
      <c r="N34" s="24"/>
      <c r="O34" s="24"/>
      <c r="P34" s="24"/>
    </row>
    <row r="35" spans="2:16" ht="11.25" customHeight="1" x14ac:dyDescent="0.2">
      <c r="B35" s="25" t="str">
        <f>HYPERLINK("#'Table 26'!A9", "Table 26")</f>
        <v>Table 26</v>
      </c>
      <c r="C35" s="24" t="s">
        <v>661</v>
      </c>
      <c r="D35" s="24"/>
      <c r="E35" s="24"/>
      <c r="F35" s="24"/>
      <c r="G35" s="24"/>
      <c r="H35" s="24"/>
      <c r="I35" s="24"/>
      <c r="J35" s="24"/>
      <c r="K35" s="24"/>
      <c r="L35" s="24"/>
      <c r="M35" s="24"/>
      <c r="N35" s="24"/>
      <c r="O35" s="24"/>
      <c r="P35" s="24"/>
    </row>
    <row r="36" spans="2:16" ht="11.25" customHeight="1" x14ac:dyDescent="0.2">
      <c r="B36" s="25" t="str">
        <f>HYPERLINK("#'Table 27'!A9", "Table 27")</f>
        <v>Table 27</v>
      </c>
      <c r="C36" s="24" t="s">
        <v>684</v>
      </c>
      <c r="D36" s="24"/>
      <c r="E36" s="24"/>
      <c r="F36" s="24"/>
      <c r="G36" s="24"/>
      <c r="H36" s="24"/>
      <c r="I36" s="24"/>
      <c r="J36" s="24"/>
      <c r="K36" s="24"/>
      <c r="L36" s="24"/>
      <c r="M36" s="24"/>
      <c r="N36" s="24"/>
      <c r="O36" s="24"/>
      <c r="P36" s="24"/>
    </row>
    <row r="37" spans="2:16" ht="11.25" customHeight="1" x14ac:dyDescent="0.2">
      <c r="B37" s="25" t="str">
        <f>HYPERLINK("#'Table 28'!A9", "Table 28")</f>
        <v>Table 28</v>
      </c>
      <c r="C37" s="24" t="s">
        <v>700</v>
      </c>
      <c r="D37" s="24"/>
      <c r="E37" s="24"/>
      <c r="F37" s="24"/>
      <c r="G37" s="24"/>
      <c r="H37" s="24"/>
      <c r="I37" s="24"/>
      <c r="J37" s="24"/>
      <c r="K37" s="24"/>
      <c r="L37" s="24"/>
      <c r="M37" s="24"/>
      <c r="N37" s="24"/>
      <c r="O37" s="24"/>
      <c r="P37" s="24"/>
    </row>
    <row r="38" spans="2:16" ht="11.25" customHeight="1" x14ac:dyDescent="0.2">
      <c r="B38" s="25" t="str">
        <f>HYPERLINK("#'Table 29'!A9", "Table 29")</f>
        <v>Table 29</v>
      </c>
      <c r="C38" s="24" t="s">
        <v>723</v>
      </c>
      <c r="D38" s="24"/>
      <c r="E38" s="24"/>
      <c r="F38" s="24"/>
      <c r="G38" s="24"/>
      <c r="H38" s="24"/>
      <c r="I38" s="24"/>
      <c r="J38" s="24"/>
      <c r="K38" s="24"/>
      <c r="L38" s="24"/>
      <c r="M38" s="24"/>
      <c r="N38" s="24"/>
      <c r="O38" s="24"/>
      <c r="P38" s="24"/>
    </row>
    <row r="39" spans="2:16" ht="11.25" customHeight="1" x14ac:dyDescent="0.2">
      <c r="B39" s="25" t="str">
        <f>HYPERLINK("#'Table 30'!A9", "Table 30")</f>
        <v>Table 30</v>
      </c>
      <c r="C39" s="24" t="s">
        <v>728</v>
      </c>
      <c r="D39" s="24"/>
      <c r="E39" s="24"/>
      <c r="F39" s="24"/>
      <c r="G39" s="24"/>
      <c r="H39" s="24"/>
      <c r="I39" s="24"/>
      <c r="J39" s="24"/>
      <c r="K39" s="24"/>
      <c r="L39" s="24"/>
      <c r="M39" s="24"/>
      <c r="N39" s="24"/>
      <c r="O39" s="24"/>
      <c r="P39" s="24"/>
    </row>
    <row r="40" spans="2:16" ht="11.25" customHeight="1" x14ac:dyDescent="0.2">
      <c r="B40" s="25" t="str">
        <f>HYPERLINK("#'Table 31'!A9", "Table 31")</f>
        <v>Table 31</v>
      </c>
      <c r="C40" s="24" t="s">
        <v>735</v>
      </c>
      <c r="D40" s="24"/>
      <c r="E40" s="24"/>
      <c r="F40" s="24"/>
      <c r="G40" s="24"/>
      <c r="H40" s="24"/>
      <c r="I40" s="24"/>
      <c r="J40" s="24"/>
      <c r="K40" s="24"/>
      <c r="L40" s="24"/>
      <c r="M40" s="24"/>
      <c r="N40" s="24"/>
      <c r="O40" s="24"/>
      <c r="P40" s="24"/>
    </row>
    <row r="41" spans="2:16" ht="11.25" customHeight="1" x14ac:dyDescent="0.2">
      <c r="B41" s="25" t="str">
        <f>HYPERLINK("#'Table 32'!A9", "Table 32")</f>
        <v>Table 32</v>
      </c>
      <c r="C41" s="24" t="s">
        <v>738</v>
      </c>
      <c r="D41" s="24"/>
      <c r="E41" s="24"/>
      <c r="F41" s="24"/>
      <c r="G41" s="24"/>
      <c r="H41" s="24"/>
      <c r="I41" s="24"/>
      <c r="J41" s="24"/>
      <c r="K41" s="24"/>
      <c r="L41" s="24"/>
      <c r="M41" s="24"/>
      <c r="N41" s="24"/>
      <c r="O41" s="24"/>
      <c r="P41" s="24"/>
    </row>
    <row r="42" spans="2:16" s="95" customFormat="1" ht="11.25" customHeight="1" x14ac:dyDescent="0.2">
      <c r="B42" s="25" t="str">
        <f>HYPERLINK("#'Table 25a'!A9", "Table 25a")</f>
        <v>Table 25a</v>
      </c>
      <c r="C42" s="106" t="s">
        <v>915</v>
      </c>
      <c r="D42" s="24"/>
      <c r="E42" s="24"/>
      <c r="F42" s="24"/>
      <c r="G42" s="24"/>
      <c r="H42" s="24"/>
      <c r="I42" s="24"/>
      <c r="J42" s="24"/>
      <c r="K42" s="24"/>
      <c r="L42" s="24"/>
      <c r="M42" s="24"/>
      <c r="N42" s="24"/>
      <c r="O42" s="24"/>
      <c r="P42" s="24"/>
    </row>
    <row r="43" spans="2:16" ht="11.25" customHeight="1" x14ac:dyDescent="0.2">
      <c r="B43" s="25" t="str">
        <f>HYPERLINK("#'Table 26a'!A9", "Table 26a")</f>
        <v>Table 26a</v>
      </c>
      <c r="C43" s="106" t="s">
        <v>910</v>
      </c>
      <c r="D43" s="24"/>
      <c r="E43" s="24"/>
      <c r="F43" s="24"/>
      <c r="G43" s="24"/>
      <c r="H43" s="24"/>
      <c r="I43" s="24"/>
      <c r="J43" s="24"/>
      <c r="K43" s="24"/>
      <c r="L43" s="24"/>
      <c r="M43" s="24"/>
      <c r="N43" s="24"/>
      <c r="O43" s="24"/>
      <c r="P43" s="24"/>
    </row>
    <row r="44" spans="2:16" ht="11.25" customHeight="1" x14ac:dyDescent="0.2">
      <c r="B44" s="25" t="str">
        <f>HYPERLINK("#'Table 27a'!A9", "Table 27a")</f>
        <v>Table 27a</v>
      </c>
      <c r="C44" s="106" t="s">
        <v>911</v>
      </c>
      <c r="D44" s="24"/>
      <c r="E44" s="24"/>
      <c r="F44" s="24"/>
      <c r="G44" s="24"/>
      <c r="H44" s="24"/>
      <c r="I44" s="24"/>
      <c r="J44" s="24"/>
      <c r="K44" s="24"/>
      <c r="L44" s="24"/>
      <c r="M44" s="24"/>
      <c r="N44" s="24"/>
      <c r="O44" s="24"/>
      <c r="P44" s="24"/>
    </row>
    <row r="45" spans="2:16" ht="11.25" customHeight="1" x14ac:dyDescent="0.2">
      <c r="B45" s="25" t="str">
        <f>HYPERLINK("#'Table 28a'!A9", "Table 28a")</f>
        <v>Table 28a</v>
      </c>
      <c r="C45" s="106" t="s">
        <v>912</v>
      </c>
      <c r="D45" s="24"/>
      <c r="E45" s="24"/>
      <c r="F45" s="24"/>
      <c r="G45" s="24"/>
      <c r="H45" s="24"/>
      <c r="I45" s="24"/>
      <c r="J45" s="24"/>
      <c r="K45" s="24"/>
      <c r="L45" s="24"/>
      <c r="M45" s="24"/>
      <c r="N45" s="24"/>
      <c r="O45" s="24"/>
      <c r="P45" s="24"/>
    </row>
    <row r="46" spans="2:16" ht="11.25" customHeight="1" x14ac:dyDescent="0.2">
      <c r="B46" s="25" t="str">
        <f>HYPERLINK("#'Table 29a'!A9", "Table 29a")</f>
        <v>Table 29a</v>
      </c>
      <c r="C46" s="106" t="s">
        <v>913</v>
      </c>
      <c r="D46" s="24"/>
      <c r="E46" s="24"/>
      <c r="F46" s="24"/>
      <c r="G46" s="24"/>
      <c r="H46" s="24"/>
      <c r="I46" s="24"/>
      <c r="J46" s="24"/>
      <c r="K46" s="24"/>
      <c r="L46" s="24"/>
      <c r="M46" s="24"/>
      <c r="N46" s="24"/>
      <c r="O46" s="24"/>
      <c r="P46" s="24"/>
    </row>
    <row r="47" spans="2:16" ht="11.25" customHeight="1" x14ac:dyDescent="0.2">
      <c r="B47" s="25" t="str">
        <f>HYPERLINK("#'Table 30a'!A9", "Table 30a")</f>
        <v>Table 30a</v>
      </c>
      <c r="C47" s="106" t="s">
        <v>914</v>
      </c>
      <c r="D47" s="24"/>
      <c r="E47" s="24"/>
      <c r="F47" s="24"/>
      <c r="G47" s="24"/>
      <c r="H47" s="24"/>
      <c r="I47" s="24"/>
      <c r="J47" s="24"/>
      <c r="K47" s="24"/>
      <c r="L47" s="24"/>
      <c r="M47" s="24"/>
      <c r="N47" s="24"/>
      <c r="O47" s="24"/>
      <c r="P47" s="24"/>
    </row>
    <row r="48" spans="2:16" ht="11.25" customHeight="1" x14ac:dyDescent="0.2">
      <c r="B48" s="25"/>
      <c r="C48" s="24"/>
      <c r="D48" s="24"/>
      <c r="E48" s="24"/>
      <c r="F48" s="24"/>
      <c r="G48" s="24"/>
      <c r="H48" s="24"/>
      <c r="I48" s="24"/>
      <c r="J48" s="24"/>
      <c r="K48" s="24"/>
      <c r="L48" s="24"/>
      <c r="M48" s="24"/>
      <c r="N48" s="24"/>
      <c r="O48" s="24"/>
      <c r="P48" s="24"/>
    </row>
    <row r="50" spans="2:16" x14ac:dyDescent="0.2">
      <c r="B50" s="7" t="str">
        <f>HYPERLINK("#'Explanatory Notes'!A5", "Explanatory Notes")</f>
        <v>Explanatory Notes</v>
      </c>
    </row>
    <row r="52" spans="2:16" ht="15.75" customHeight="1" x14ac:dyDescent="0.2">
      <c r="B52" s="107" t="s">
        <v>14</v>
      </c>
      <c r="C52" s="108"/>
      <c r="D52" s="108"/>
      <c r="E52" s="108"/>
      <c r="F52" s="108"/>
      <c r="G52" s="108"/>
      <c r="H52" s="108"/>
      <c r="I52" s="108"/>
      <c r="J52" s="108"/>
      <c r="K52" s="108"/>
      <c r="L52" s="108"/>
      <c r="M52" s="108"/>
      <c r="N52" s="108"/>
      <c r="O52" s="108"/>
      <c r="P52" s="108"/>
    </row>
    <row r="53" spans="2:16" ht="6.95" customHeight="1" x14ac:dyDescent="0.2"/>
    <row r="54" spans="2:16" ht="28.5" customHeight="1" x14ac:dyDescent="0.2">
      <c r="B54" s="111" t="s">
        <v>15</v>
      </c>
      <c r="C54" s="108"/>
      <c r="D54" s="108"/>
      <c r="E54" s="108"/>
      <c r="F54" s="108"/>
      <c r="G54" s="108"/>
      <c r="H54" s="108"/>
      <c r="I54" s="108"/>
      <c r="J54" s="108"/>
      <c r="K54" s="108"/>
      <c r="L54" s="108"/>
      <c r="M54" s="108"/>
      <c r="N54" s="108"/>
      <c r="O54" s="108"/>
      <c r="P54" s="108"/>
    </row>
    <row r="55" spans="2:16" ht="6.95" customHeight="1" x14ac:dyDescent="0.2"/>
    <row r="56" spans="2:16" ht="15.75" customHeight="1" x14ac:dyDescent="0.2">
      <c r="B56" s="107" t="s">
        <v>16</v>
      </c>
      <c r="C56" s="108"/>
      <c r="D56" s="108"/>
      <c r="E56" s="108"/>
      <c r="F56" s="108"/>
      <c r="G56" s="108"/>
      <c r="H56" s="108"/>
      <c r="I56" s="108"/>
      <c r="J56" s="108"/>
      <c r="K56" s="108"/>
      <c r="L56" s="108"/>
      <c r="M56" s="108"/>
      <c r="N56" s="108"/>
      <c r="O56" s="108"/>
      <c r="P56" s="108"/>
    </row>
    <row r="57" spans="2:16" ht="6.95" customHeight="1" x14ac:dyDescent="0.2">
      <c r="B57" s="8"/>
    </row>
    <row r="58" spans="2:16" ht="12" x14ac:dyDescent="0.2">
      <c r="B58" s="8" t="s">
        <v>17</v>
      </c>
    </row>
    <row r="59" spans="2:16" ht="6.95" customHeight="1" x14ac:dyDescent="0.2">
      <c r="B59" s="8"/>
    </row>
    <row r="60" spans="2:16" ht="12" x14ac:dyDescent="0.2">
      <c r="B60" s="8" t="s">
        <v>18</v>
      </c>
    </row>
    <row r="61" spans="2:16" ht="12" x14ac:dyDescent="0.2">
      <c r="B61" s="8" t="s">
        <v>19</v>
      </c>
    </row>
    <row r="62" spans="2:16" ht="12" x14ac:dyDescent="0.2">
      <c r="B62" s="8" t="s">
        <v>20</v>
      </c>
    </row>
    <row r="63" spans="2:16" ht="12" x14ac:dyDescent="0.2">
      <c r="B63" s="8" t="s">
        <v>21</v>
      </c>
    </row>
    <row r="64" spans="2:16" ht="12" x14ac:dyDescent="0.2">
      <c r="B64" s="8" t="s">
        <v>22</v>
      </c>
    </row>
    <row r="65" spans="2:2" ht="12" x14ac:dyDescent="0.2">
      <c r="B65" s="8"/>
    </row>
    <row r="66" spans="2:2" ht="12" x14ac:dyDescent="0.2">
      <c r="B66" s="9" t="s">
        <v>23</v>
      </c>
    </row>
    <row r="67" spans="2:2" ht="12" x14ac:dyDescent="0.2">
      <c r="B67" s="8"/>
    </row>
  </sheetData>
  <sheetProtection sheet="1"/>
  <mergeCells count="6">
    <mergeCell ref="B56:P56"/>
    <mergeCell ref="B1:E1"/>
    <mergeCell ref="B6:P6"/>
    <mergeCell ref="B8:P8"/>
    <mergeCell ref="B52:P52"/>
    <mergeCell ref="B54:P54"/>
  </mergeCells>
  <hyperlinks>
    <hyperlink ref="B66" r:id="rId1" xr:uid="{00000000-0004-0000-0000-000000000000}"/>
  </hyperlinks>
  <pageMargins left="0.7" right="0.7" top="0.75" bottom="0.75" header="0.3" footer="0.3"/>
  <pageSetup paperSize="9" orientation="portrait" horizontalDpi="300" verticalDpi="30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29"/>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113"/>
      <c r="C1" s="113"/>
      <c r="D1" s="113"/>
      <c r="E1" s="113"/>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190</v>
      </c>
    </row>
    <row r="6" spans="1:16" ht="15.95" customHeight="1" x14ac:dyDescent="0.2">
      <c r="A6" s="12" t="s">
        <v>25</v>
      </c>
    </row>
    <row r="7" spans="1:16" ht="15" customHeight="1" x14ac:dyDescent="0.2">
      <c r="A7" s="6" t="s">
        <v>23</v>
      </c>
    </row>
    <row r="9" spans="1:16" x14ac:dyDescent="0.2">
      <c r="A9" s="18"/>
      <c r="B9" s="18"/>
      <c r="C9" s="18"/>
      <c r="D9" s="18"/>
      <c r="E9" s="18"/>
      <c r="F9" s="18"/>
      <c r="G9" s="18"/>
    </row>
    <row r="10" spans="1:16" ht="22.5" x14ac:dyDescent="0.2">
      <c r="A10" s="40" t="s">
        <v>97</v>
      </c>
      <c r="B10" s="40" t="s">
        <v>98</v>
      </c>
      <c r="C10" s="21" t="s">
        <v>31</v>
      </c>
      <c r="D10" s="21" t="s">
        <v>32</v>
      </c>
      <c r="E10" s="21" t="s">
        <v>43</v>
      </c>
      <c r="F10" s="21" t="s">
        <v>99</v>
      </c>
      <c r="G10" s="21" t="s">
        <v>100</v>
      </c>
    </row>
    <row r="11" spans="1:16" x14ac:dyDescent="0.2">
      <c r="A11" s="40" t="s">
        <v>101</v>
      </c>
      <c r="B11" s="40" t="s">
        <v>191</v>
      </c>
      <c r="C11" s="40">
        <v>228</v>
      </c>
      <c r="D11" s="40">
        <v>251</v>
      </c>
      <c r="E11" s="40">
        <v>346</v>
      </c>
      <c r="F11" s="40">
        <v>949</v>
      </c>
      <c r="G11" s="40">
        <v>3799</v>
      </c>
    </row>
    <row r="12" spans="1:16" x14ac:dyDescent="0.2">
      <c r="A12" s="40" t="s">
        <v>103</v>
      </c>
      <c r="B12" s="40" t="s">
        <v>132</v>
      </c>
      <c r="C12" s="40">
        <v>227</v>
      </c>
      <c r="D12" s="40">
        <v>185</v>
      </c>
      <c r="E12" s="40">
        <v>336</v>
      </c>
      <c r="F12" s="40">
        <v>1235</v>
      </c>
      <c r="G12" s="40">
        <v>4349</v>
      </c>
    </row>
    <row r="13" spans="1:16" x14ac:dyDescent="0.2">
      <c r="A13" s="40" t="s">
        <v>105</v>
      </c>
      <c r="B13" s="40" t="s">
        <v>148</v>
      </c>
      <c r="C13" s="40">
        <v>98</v>
      </c>
      <c r="D13" s="40">
        <v>149</v>
      </c>
      <c r="E13" s="40">
        <v>273</v>
      </c>
      <c r="F13" s="40">
        <v>596</v>
      </c>
      <c r="G13" s="40">
        <v>2622</v>
      </c>
    </row>
    <row r="14" spans="1:16" x14ac:dyDescent="0.2">
      <c r="A14" s="40" t="s">
        <v>107</v>
      </c>
      <c r="B14" s="40" t="s">
        <v>130</v>
      </c>
      <c r="C14" s="40">
        <v>84</v>
      </c>
      <c r="D14" s="40">
        <v>87</v>
      </c>
      <c r="E14" s="40">
        <v>100</v>
      </c>
      <c r="F14" s="40">
        <v>379</v>
      </c>
      <c r="G14" s="40">
        <v>1279</v>
      </c>
    </row>
    <row r="15" spans="1:16" x14ac:dyDescent="0.2">
      <c r="A15" s="40" t="s">
        <v>109</v>
      </c>
      <c r="B15" s="40" t="s">
        <v>192</v>
      </c>
      <c r="C15" s="40">
        <v>66</v>
      </c>
      <c r="D15" s="40">
        <v>38</v>
      </c>
      <c r="E15" s="40">
        <v>56</v>
      </c>
      <c r="F15" s="40">
        <v>180</v>
      </c>
      <c r="G15" s="40">
        <v>618</v>
      </c>
    </row>
    <row r="16" spans="1:16" x14ac:dyDescent="0.2">
      <c r="A16" s="40" t="s">
        <v>111</v>
      </c>
      <c r="B16" s="40" t="s">
        <v>178</v>
      </c>
      <c r="C16" s="40">
        <v>62</v>
      </c>
      <c r="D16" s="40">
        <v>101</v>
      </c>
      <c r="E16" s="40">
        <v>95</v>
      </c>
      <c r="F16" s="40">
        <v>414</v>
      </c>
      <c r="G16" s="40">
        <v>1066</v>
      </c>
    </row>
    <row r="17" spans="1:7" x14ac:dyDescent="0.2">
      <c r="A17" s="40" t="s">
        <v>113</v>
      </c>
      <c r="B17" s="40" t="s">
        <v>193</v>
      </c>
      <c r="C17" s="40">
        <v>60</v>
      </c>
      <c r="D17" s="40">
        <v>112</v>
      </c>
      <c r="E17" s="40">
        <v>174</v>
      </c>
      <c r="F17" s="40">
        <v>490</v>
      </c>
      <c r="G17" s="40">
        <v>1259</v>
      </c>
    </row>
    <row r="18" spans="1:7" x14ac:dyDescent="0.2">
      <c r="A18" s="40" t="s">
        <v>115</v>
      </c>
      <c r="B18" s="40" t="s">
        <v>194</v>
      </c>
      <c r="C18" s="40">
        <v>30</v>
      </c>
      <c r="D18" s="40">
        <v>48</v>
      </c>
      <c r="E18" s="40">
        <v>106</v>
      </c>
      <c r="F18" s="40">
        <v>111</v>
      </c>
      <c r="G18" s="40">
        <v>393</v>
      </c>
    </row>
    <row r="19" spans="1:7" x14ac:dyDescent="0.2">
      <c r="A19" s="40" t="s">
        <v>117</v>
      </c>
      <c r="B19" s="40" t="s">
        <v>195</v>
      </c>
      <c r="C19" s="40">
        <v>21</v>
      </c>
      <c r="D19" s="40">
        <v>6</v>
      </c>
      <c r="E19" s="40">
        <v>34</v>
      </c>
      <c r="F19" s="40">
        <v>64</v>
      </c>
      <c r="G19" s="40">
        <v>174</v>
      </c>
    </row>
    <row r="20" spans="1:7" x14ac:dyDescent="0.2">
      <c r="A20" s="40" t="s">
        <v>119</v>
      </c>
      <c r="B20" s="40" t="s">
        <v>179</v>
      </c>
      <c r="C20" s="40">
        <v>20</v>
      </c>
      <c r="D20" s="40">
        <v>20</v>
      </c>
      <c r="E20" s="40">
        <v>43</v>
      </c>
      <c r="F20" s="40">
        <v>114</v>
      </c>
      <c r="G20" s="40">
        <v>493</v>
      </c>
    </row>
    <row r="21" spans="1:7" x14ac:dyDescent="0.2">
      <c r="A21" s="40" t="s">
        <v>121</v>
      </c>
      <c r="B21" s="40" t="s">
        <v>185</v>
      </c>
      <c r="C21" s="40">
        <v>17</v>
      </c>
      <c r="D21" s="40">
        <v>57</v>
      </c>
      <c r="E21" s="40">
        <v>128</v>
      </c>
      <c r="F21" s="40">
        <v>83</v>
      </c>
      <c r="G21" s="40">
        <v>733</v>
      </c>
    </row>
    <row r="22" spans="1:7" x14ac:dyDescent="0.2">
      <c r="A22" s="40" t="s">
        <v>123</v>
      </c>
      <c r="B22" s="40" t="s">
        <v>196</v>
      </c>
      <c r="C22" s="40">
        <v>16</v>
      </c>
      <c r="D22" s="40">
        <v>7</v>
      </c>
      <c r="E22" s="40">
        <v>13</v>
      </c>
      <c r="F22" s="40">
        <v>27</v>
      </c>
      <c r="G22" s="40">
        <v>93</v>
      </c>
    </row>
    <row r="23" spans="1:7" x14ac:dyDescent="0.2">
      <c r="A23" s="40" t="s">
        <v>125</v>
      </c>
      <c r="B23" s="40" t="s">
        <v>197</v>
      </c>
      <c r="C23" s="40">
        <v>16</v>
      </c>
      <c r="D23" s="40">
        <v>50</v>
      </c>
      <c r="E23" s="40">
        <v>21</v>
      </c>
      <c r="F23" s="40">
        <v>182</v>
      </c>
      <c r="G23" s="40">
        <v>551</v>
      </c>
    </row>
    <row r="24" spans="1:7" x14ac:dyDescent="0.2">
      <c r="A24" s="40" t="s">
        <v>127</v>
      </c>
      <c r="B24" s="40" t="s">
        <v>198</v>
      </c>
      <c r="C24" s="40">
        <v>12</v>
      </c>
      <c r="D24" s="40">
        <v>9</v>
      </c>
      <c r="E24" s="40">
        <v>16</v>
      </c>
      <c r="F24" s="40">
        <v>51</v>
      </c>
      <c r="G24" s="40">
        <v>220</v>
      </c>
    </row>
    <row r="25" spans="1:7" x14ac:dyDescent="0.2">
      <c r="A25" s="40" t="s">
        <v>129</v>
      </c>
      <c r="B25" s="40" t="s">
        <v>199</v>
      </c>
      <c r="C25" s="40">
        <v>9</v>
      </c>
      <c r="D25" s="40">
        <v>18</v>
      </c>
      <c r="E25" s="40">
        <v>46</v>
      </c>
      <c r="F25" s="40">
        <v>84</v>
      </c>
      <c r="G25" s="40">
        <v>360</v>
      </c>
    </row>
    <row r="26" spans="1:7" x14ac:dyDescent="0.2">
      <c r="A26" s="40" t="s">
        <v>131</v>
      </c>
      <c r="B26" s="40" t="s">
        <v>162</v>
      </c>
      <c r="C26" s="40">
        <v>4</v>
      </c>
      <c r="D26" s="40">
        <v>26</v>
      </c>
      <c r="E26" s="40">
        <v>264</v>
      </c>
      <c r="F26" s="40">
        <v>1136</v>
      </c>
      <c r="G26" s="40">
        <v>2711</v>
      </c>
    </row>
    <row r="27" spans="1:7" x14ac:dyDescent="0.2">
      <c r="A27" s="41" t="s">
        <v>30</v>
      </c>
      <c r="B27" s="41" t="s">
        <v>163</v>
      </c>
      <c r="C27" s="41">
        <v>970</v>
      </c>
      <c r="D27" s="41">
        <v>1164</v>
      </c>
      <c r="E27" s="41">
        <v>2051</v>
      </c>
      <c r="F27" s="41">
        <v>6095</v>
      </c>
      <c r="G27" s="41">
        <v>20720</v>
      </c>
    </row>
    <row r="28" spans="1:7" x14ac:dyDescent="0.2">
      <c r="A28" s="112" t="s">
        <v>164</v>
      </c>
      <c r="B28" s="112"/>
      <c r="C28" s="112"/>
      <c r="D28" s="112"/>
      <c r="E28" s="112"/>
      <c r="F28" s="112"/>
      <c r="G28" s="112"/>
    </row>
    <row r="29" spans="1:7" x14ac:dyDescent="0.2">
      <c r="A29" s="112" t="s">
        <v>59</v>
      </c>
      <c r="B29" s="112"/>
      <c r="C29" s="112"/>
      <c r="D29" s="112"/>
      <c r="E29" s="112"/>
      <c r="F29" s="112"/>
      <c r="G29" s="112"/>
    </row>
  </sheetData>
  <sheetProtection sheet="1"/>
  <mergeCells count="3">
    <mergeCell ref="B1:E1"/>
    <mergeCell ref="A28:G28"/>
    <mergeCell ref="A29:G29"/>
  </mergeCells>
  <hyperlinks>
    <hyperlink ref="A7" r:id="rId1" xr:uid="{00000000-0004-0000-0900-000000000000}"/>
  </hyperlinks>
  <pageMargins left="0.7" right="0.7" top="0.75" bottom="0.75" header="0.3" footer="0.3"/>
  <pageSetup paperSize="9" orientation="portrait"/>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34"/>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113"/>
      <c r="C1" s="113"/>
      <c r="D1" s="113"/>
      <c r="E1" s="113"/>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201</v>
      </c>
    </row>
    <row r="6" spans="1:16" ht="15.95" customHeight="1" x14ac:dyDescent="0.2">
      <c r="A6" s="12" t="s">
        <v>25</v>
      </c>
    </row>
    <row r="7" spans="1:16" ht="15" customHeight="1" x14ac:dyDescent="0.2">
      <c r="A7" s="6" t="s">
        <v>23</v>
      </c>
    </row>
    <row r="9" spans="1:16" x14ac:dyDescent="0.2">
      <c r="A9" s="18"/>
      <c r="B9" s="18"/>
      <c r="C9" s="18"/>
      <c r="D9" s="18"/>
      <c r="E9" s="18"/>
      <c r="F9" s="18"/>
      <c r="G9" s="18"/>
    </row>
    <row r="10" spans="1:16" ht="22.5" x14ac:dyDescent="0.2">
      <c r="A10" s="42" t="s">
        <v>97</v>
      </c>
      <c r="B10" s="42" t="s">
        <v>98</v>
      </c>
      <c r="C10" s="21" t="s">
        <v>31</v>
      </c>
      <c r="D10" s="21" t="s">
        <v>32</v>
      </c>
      <c r="E10" s="21" t="s">
        <v>43</v>
      </c>
      <c r="F10" s="21" t="s">
        <v>99</v>
      </c>
      <c r="G10" s="21" t="s">
        <v>100</v>
      </c>
    </row>
    <row r="11" spans="1:16" x14ac:dyDescent="0.2">
      <c r="A11" s="42" t="s">
        <v>101</v>
      </c>
      <c r="B11" s="42" t="s">
        <v>102</v>
      </c>
      <c r="C11" s="42">
        <v>558</v>
      </c>
      <c r="D11" s="42">
        <v>705</v>
      </c>
      <c r="E11" s="42">
        <v>214</v>
      </c>
      <c r="F11" s="42">
        <v>1874</v>
      </c>
      <c r="G11" s="42">
        <v>4466</v>
      </c>
    </row>
    <row r="12" spans="1:16" x14ac:dyDescent="0.2">
      <c r="A12" s="42" t="s">
        <v>103</v>
      </c>
      <c r="B12" s="42" t="s">
        <v>202</v>
      </c>
      <c r="C12" s="42">
        <v>45</v>
      </c>
      <c r="D12" s="42">
        <v>41</v>
      </c>
      <c r="E12" s="42">
        <v>49</v>
      </c>
      <c r="F12" s="42">
        <v>165</v>
      </c>
      <c r="G12" s="42">
        <v>575</v>
      </c>
    </row>
    <row r="13" spans="1:16" x14ac:dyDescent="0.2">
      <c r="A13" s="42" t="s">
        <v>105</v>
      </c>
      <c r="B13" s="42" t="s">
        <v>203</v>
      </c>
      <c r="C13" s="42">
        <v>29</v>
      </c>
      <c r="D13" s="42">
        <v>20</v>
      </c>
      <c r="E13" s="42">
        <v>17</v>
      </c>
      <c r="F13" s="42">
        <v>110</v>
      </c>
      <c r="G13" s="42">
        <v>351</v>
      </c>
    </row>
    <row r="14" spans="1:16" x14ac:dyDescent="0.2">
      <c r="A14" s="42" t="s">
        <v>107</v>
      </c>
      <c r="B14" s="42" t="s">
        <v>112</v>
      </c>
      <c r="C14" s="42">
        <v>26</v>
      </c>
      <c r="D14" s="42">
        <v>23</v>
      </c>
      <c r="E14" s="42">
        <v>51</v>
      </c>
      <c r="F14" s="42">
        <v>63</v>
      </c>
      <c r="G14" s="42">
        <v>191</v>
      </c>
    </row>
    <row r="15" spans="1:16" x14ac:dyDescent="0.2">
      <c r="A15" s="42" t="s">
        <v>109</v>
      </c>
      <c r="B15" s="42" t="s">
        <v>156</v>
      </c>
      <c r="C15" s="42">
        <v>22</v>
      </c>
      <c r="D15" s="42">
        <v>37</v>
      </c>
      <c r="E15" s="42">
        <v>69</v>
      </c>
      <c r="F15" s="42">
        <v>155</v>
      </c>
      <c r="G15" s="42">
        <v>437</v>
      </c>
    </row>
    <row r="16" spans="1:16" x14ac:dyDescent="0.2">
      <c r="A16" s="42" t="s">
        <v>111</v>
      </c>
      <c r="B16" s="42" t="s">
        <v>178</v>
      </c>
      <c r="C16" s="42">
        <v>18</v>
      </c>
      <c r="D16" s="42">
        <v>16</v>
      </c>
      <c r="E16" s="42">
        <v>10</v>
      </c>
      <c r="F16" s="42">
        <v>67</v>
      </c>
      <c r="G16" s="42">
        <v>237</v>
      </c>
    </row>
    <row r="17" spans="1:7" x14ac:dyDescent="0.2">
      <c r="A17" s="42" t="s">
        <v>113</v>
      </c>
      <c r="B17" s="42" t="s">
        <v>204</v>
      </c>
      <c r="C17" s="42">
        <v>14</v>
      </c>
      <c r="D17" s="42">
        <v>12</v>
      </c>
      <c r="E17" s="42">
        <v>7</v>
      </c>
      <c r="F17" s="42">
        <v>37</v>
      </c>
      <c r="G17" s="42">
        <v>110</v>
      </c>
    </row>
    <row r="18" spans="1:7" x14ac:dyDescent="0.2">
      <c r="A18" s="42" t="s">
        <v>115</v>
      </c>
      <c r="B18" s="42" t="s">
        <v>205</v>
      </c>
      <c r="C18" s="42">
        <v>10</v>
      </c>
      <c r="D18" s="42">
        <v>29</v>
      </c>
      <c r="E18" s="42">
        <v>18</v>
      </c>
      <c r="F18" s="42">
        <v>57</v>
      </c>
      <c r="G18" s="42">
        <v>175</v>
      </c>
    </row>
    <row r="19" spans="1:7" x14ac:dyDescent="0.2">
      <c r="A19" s="42" t="s">
        <v>117</v>
      </c>
      <c r="B19" s="42" t="s">
        <v>199</v>
      </c>
      <c r="C19" s="42">
        <v>9</v>
      </c>
      <c r="D19" s="42">
        <v>3</v>
      </c>
      <c r="E19" s="42">
        <v>1</v>
      </c>
      <c r="F19" s="42">
        <v>17</v>
      </c>
      <c r="G19" s="42">
        <v>54</v>
      </c>
    </row>
    <row r="20" spans="1:7" x14ac:dyDescent="0.2">
      <c r="A20" s="42" t="s">
        <v>119</v>
      </c>
      <c r="B20" s="42" t="s">
        <v>184</v>
      </c>
      <c r="C20" s="42">
        <v>8</v>
      </c>
      <c r="D20" s="42">
        <v>4</v>
      </c>
      <c r="E20" s="42">
        <v>6</v>
      </c>
      <c r="F20" s="42">
        <v>13</v>
      </c>
      <c r="G20" s="42">
        <v>280</v>
      </c>
    </row>
    <row r="21" spans="1:7" x14ac:dyDescent="0.2">
      <c r="A21" s="42" t="s">
        <v>121</v>
      </c>
      <c r="B21" s="42" t="s">
        <v>206</v>
      </c>
      <c r="C21" s="42">
        <v>7</v>
      </c>
      <c r="D21" s="42">
        <v>1</v>
      </c>
      <c r="E21" s="42">
        <v>11</v>
      </c>
      <c r="F21" s="42">
        <v>32</v>
      </c>
      <c r="G21" s="42">
        <v>116</v>
      </c>
    </row>
    <row r="22" spans="1:7" x14ac:dyDescent="0.2">
      <c r="A22" s="42" t="s">
        <v>123</v>
      </c>
      <c r="B22" s="42" t="s">
        <v>193</v>
      </c>
      <c r="C22" s="42">
        <v>5</v>
      </c>
      <c r="D22" s="42">
        <v>5</v>
      </c>
      <c r="E22" s="42">
        <v>0</v>
      </c>
      <c r="F22" s="42">
        <v>30</v>
      </c>
      <c r="G22" s="42">
        <v>51</v>
      </c>
    </row>
    <row r="23" spans="1:7" x14ac:dyDescent="0.2">
      <c r="A23" s="42" t="s">
        <v>125</v>
      </c>
      <c r="B23" s="42" t="s">
        <v>130</v>
      </c>
      <c r="C23" s="42">
        <v>4</v>
      </c>
      <c r="D23" s="42">
        <v>5</v>
      </c>
      <c r="E23" s="42">
        <v>12</v>
      </c>
      <c r="F23" s="42">
        <v>28</v>
      </c>
      <c r="G23" s="42">
        <v>104</v>
      </c>
    </row>
    <row r="24" spans="1:7" x14ac:dyDescent="0.2">
      <c r="A24" s="42" t="s">
        <v>127</v>
      </c>
      <c r="B24" s="42" t="s">
        <v>207</v>
      </c>
      <c r="C24" s="42">
        <v>2</v>
      </c>
      <c r="D24" s="42">
        <v>2</v>
      </c>
      <c r="E24" s="42">
        <v>0</v>
      </c>
      <c r="F24" s="42">
        <v>9</v>
      </c>
      <c r="G24" s="42">
        <v>34</v>
      </c>
    </row>
    <row r="25" spans="1:7" x14ac:dyDescent="0.2">
      <c r="A25" s="42" t="s">
        <v>129</v>
      </c>
      <c r="B25" s="42" t="s">
        <v>208</v>
      </c>
      <c r="C25" s="42">
        <v>1</v>
      </c>
      <c r="D25" s="42">
        <v>3</v>
      </c>
      <c r="E25" s="42">
        <v>3</v>
      </c>
      <c r="F25" s="42">
        <v>8</v>
      </c>
      <c r="G25" s="42">
        <v>22</v>
      </c>
    </row>
    <row r="26" spans="1:7" x14ac:dyDescent="0.2">
      <c r="A26" s="42" t="s">
        <v>131</v>
      </c>
      <c r="B26" s="42" t="s">
        <v>209</v>
      </c>
      <c r="C26" s="42">
        <v>1</v>
      </c>
      <c r="D26" s="42">
        <v>2</v>
      </c>
      <c r="E26" s="42">
        <v>1</v>
      </c>
      <c r="F26" s="42">
        <v>4</v>
      </c>
      <c r="G26" s="42">
        <v>13</v>
      </c>
    </row>
    <row r="27" spans="1:7" x14ac:dyDescent="0.2">
      <c r="A27" s="42" t="s">
        <v>133</v>
      </c>
      <c r="B27" s="42" t="s">
        <v>210</v>
      </c>
      <c r="C27" s="42">
        <v>0</v>
      </c>
      <c r="D27" s="42">
        <v>0</v>
      </c>
      <c r="E27" s="42">
        <v>0</v>
      </c>
      <c r="F27" s="42">
        <v>0</v>
      </c>
      <c r="G27" s="42">
        <v>0</v>
      </c>
    </row>
    <row r="28" spans="1:7" x14ac:dyDescent="0.2">
      <c r="A28" s="42" t="s">
        <v>135</v>
      </c>
      <c r="B28" s="42" t="s">
        <v>211</v>
      </c>
      <c r="C28" s="42">
        <v>0</v>
      </c>
      <c r="D28" s="42">
        <v>0</v>
      </c>
      <c r="E28" s="42">
        <v>0</v>
      </c>
      <c r="F28" s="42">
        <v>0</v>
      </c>
      <c r="G28" s="42">
        <v>2</v>
      </c>
    </row>
    <row r="29" spans="1:7" x14ac:dyDescent="0.2">
      <c r="A29" s="42" t="s">
        <v>137</v>
      </c>
      <c r="B29" s="42" t="s">
        <v>212</v>
      </c>
      <c r="C29" s="42">
        <v>0</v>
      </c>
      <c r="D29" s="42">
        <v>0</v>
      </c>
      <c r="E29" s="42">
        <v>4</v>
      </c>
      <c r="F29" s="42">
        <v>5</v>
      </c>
      <c r="G29" s="42">
        <v>45</v>
      </c>
    </row>
    <row r="30" spans="1:7" x14ac:dyDescent="0.2">
      <c r="A30" s="42" t="s">
        <v>139</v>
      </c>
      <c r="B30" s="42" t="s">
        <v>213</v>
      </c>
      <c r="C30" s="42">
        <v>0</v>
      </c>
      <c r="D30" s="42">
        <v>3</v>
      </c>
      <c r="E30" s="42">
        <v>0</v>
      </c>
      <c r="F30" s="42">
        <v>7</v>
      </c>
      <c r="G30" s="42">
        <v>26</v>
      </c>
    </row>
    <row r="31" spans="1:7" x14ac:dyDescent="0.2">
      <c r="A31" s="42" t="s">
        <v>141</v>
      </c>
      <c r="B31" s="42" t="s">
        <v>162</v>
      </c>
      <c r="C31" s="42">
        <v>0</v>
      </c>
      <c r="D31" s="42">
        <v>8</v>
      </c>
      <c r="E31" s="42">
        <v>13</v>
      </c>
      <c r="F31" s="42">
        <v>28</v>
      </c>
      <c r="G31" s="42">
        <v>259</v>
      </c>
    </row>
    <row r="32" spans="1:7" x14ac:dyDescent="0.2">
      <c r="A32" s="43" t="s">
        <v>30</v>
      </c>
      <c r="B32" s="43" t="s">
        <v>163</v>
      </c>
      <c r="C32" s="43">
        <v>759</v>
      </c>
      <c r="D32" s="43">
        <v>919</v>
      </c>
      <c r="E32" s="43">
        <v>486</v>
      </c>
      <c r="F32" s="43">
        <v>2709</v>
      </c>
      <c r="G32" s="43">
        <v>7548</v>
      </c>
    </row>
    <row r="33" spans="1:7" x14ac:dyDescent="0.2">
      <c r="A33" s="112" t="s">
        <v>164</v>
      </c>
      <c r="B33" s="112"/>
      <c r="C33" s="112"/>
      <c r="D33" s="112"/>
      <c r="E33" s="112"/>
      <c r="F33" s="112"/>
      <c r="G33" s="112"/>
    </row>
    <row r="34" spans="1:7" x14ac:dyDescent="0.2">
      <c r="A34" s="112" t="s">
        <v>59</v>
      </c>
      <c r="B34" s="112"/>
      <c r="C34" s="112"/>
      <c r="D34" s="112"/>
      <c r="E34" s="112"/>
      <c r="F34" s="112"/>
      <c r="G34" s="112"/>
    </row>
  </sheetData>
  <sheetProtection sheet="1"/>
  <mergeCells count="3">
    <mergeCell ref="B1:E1"/>
    <mergeCell ref="A33:G33"/>
    <mergeCell ref="A34:G34"/>
  </mergeCells>
  <hyperlinks>
    <hyperlink ref="A7" r:id="rId1" xr:uid="{00000000-0004-0000-0A00-000000000000}"/>
  </hyperlinks>
  <pageMargins left="0.7" right="0.7" top="0.75" bottom="0.75" header="0.3" footer="0.3"/>
  <pageSetup paperSize="9" orientation="portrait"/>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4"/>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113"/>
      <c r="C1" s="113"/>
      <c r="D1" s="113"/>
      <c r="E1" s="113"/>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215</v>
      </c>
    </row>
    <row r="6" spans="1:16" ht="15.95" customHeight="1" x14ac:dyDescent="0.2">
      <c r="A6" s="12" t="s">
        <v>25</v>
      </c>
    </row>
    <row r="7" spans="1:16" ht="15" customHeight="1" x14ac:dyDescent="0.2">
      <c r="A7" s="6" t="s">
        <v>23</v>
      </c>
    </row>
    <row r="9" spans="1:16" x14ac:dyDescent="0.2">
      <c r="A9" s="18"/>
      <c r="B9" s="18"/>
      <c r="C9" s="18"/>
      <c r="D9" s="18"/>
      <c r="E9" s="18"/>
      <c r="F9" s="18"/>
      <c r="G9" s="18"/>
    </row>
    <row r="10" spans="1:16" ht="22.5" x14ac:dyDescent="0.2">
      <c r="A10" s="44" t="s">
        <v>97</v>
      </c>
      <c r="B10" s="44" t="s">
        <v>98</v>
      </c>
      <c r="C10" s="21" t="s">
        <v>31</v>
      </c>
      <c r="D10" s="21" t="s">
        <v>32</v>
      </c>
      <c r="E10" s="21" t="s">
        <v>43</v>
      </c>
      <c r="F10" s="21" t="s">
        <v>99</v>
      </c>
      <c r="G10" s="21" t="s">
        <v>100</v>
      </c>
    </row>
    <row r="11" spans="1:16" x14ac:dyDescent="0.2">
      <c r="A11" s="44" t="s">
        <v>101</v>
      </c>
      <c r="B11" s="44" t="s">
        <v>216</v>
      </c>
      <c r="C11" s="44">
        <v>908</v>
      </c>
      <c r="D11" s="44">
        <v>564</v>
      </c>
      <c r="E11" s="44">
        <v>692</v>
      </c>
      <c r="F11" s="44">
        <v>3184</v>
      </c>
      <c r="G11" s="44">
        <v>9224</v>
      </c>
    </row>
    <row r="12" spans="1:16" x14ac:dyDescent="0.2">
      <c r="A12" s="44" t="s">
        <v>103</v>
      </c>
      <c r="B12" s="44" t="s">
        <v>217</v>
      </c>
      <c r="C12" s="44">
        <v>664</v>
      </c>
      <c r="D12" s="44">
        <v>687</v>
      </c>
      <c r="E12" s="44">
        <v>384</v>
      </c>
      <c r="F12" s="44">
        <v>2565</v>
      </c>
      <c r="G12" s="44">
        <v>6259</v>
      </c>
    </row>
    <row r="13" spans="1:16" x14ac:dyDescent="0.2">
      <c r="A13" s="44" t="s">
        <v>105</v>
      </c>
      <c r="B13" s="44" t="s">
        <v>218</v>
      </c>
      <c r="C13" s="44">
        <v>461</v>
      </c>
      <c r="D13" s="44">
        <v>382</v>
      </c>
      <c r="E13" s="44">
        <v>420</v>
      </c>
      <c r="F13" s="44">
        <v>2034</v>
      </c>
      <c r="G13" s="44">
        <v>4342</v>
      </c>
    </row>
    <row r="14" spans="1:16" x14ac:dyDescent="0.2">
      <c r="A14" s="44" t="s">
        <v>107</v>
      </c>
      <c r="B14" s="44" t="s">
        <v>219</v>
      </c>
      <c r="C14" s="44">
        <v>418</v>
      </c>
      <c r="D14" s="44">
        <v>724</v>
      </c>
      <c r="E14" s="44">
        <v>839</v>
      </c>
      <c r="F14" s="44">
        <v>1527</v>
      </c>
      <c r="G14" s="44">
        <v>4557</v>
      </c>
    </row>
    <row r="15" spans="1:16" x14ac:dyDescent="0.2">
      <c r="A15" s="44" t="s">
        <v>109</v>
      </c>
      <c r="B15" s="44" t="s">
        <v>158</v>
      </c>
      <c r="C15" s="44">
        <v>346</v>
      </c>
      <c r="D15" s="44">
        <v>938</v>
      </c>
      <c r="E15" s="44">
        <v>1162</v>
      </c>
      <c r="F15" s="44">
        <v>2310</v>
      </c>
      <c r="G15" s="44">
        <v>7459</v>
      </c>
    </row>
    <row r="16" spans="1:16" x14ac:dyDescent="0.2">
      <c r="A16" s="44" t="s">
        <v>111</v>
      </c>
      <c r="B16" s="44" t="s">
        <v>116</v>
      </c>
      <c r="C16" s="44">
        <v>327</v>
      </c>
      <c r="D16" s="44">
        <v>285</v>
      </c>
      <c r="E16" s="44">
        <v>305</v>
      </c>
      <c r="F16" s="44">
        <v>1261</v>
      </c>
      <c r="G16" s="44">
        <v>3584</v>
      </c>
    </row>
    <row r="17" spans="1:7" x14ac:dyDescent="0.2">
      <c r="A17" s="44" t="s">
        <v>113</v>
      </c>
      <c r="B17" s="44" t="s">
        <v>220</v>
      </c>
      <c r="C17" s="44">
        <v>265</v>
      </c>
      <c r="D17" s="44">
        <v>57</v>
      </c>
      <c r="E17" s="44">
        <v>462</v>
      </c>
      <c r="F17" s="44">
        <v>757</v>
      </c>
      <c r="G17" s="44">
        <v>2252</v>
      </c>
    </row>
    <row r="18" spans="1:7" x14ac:dyDescent="0.2">
      <c r="A18" s="44" t="s">
        <v>115</v>
      </c>
      <c r="B18" s="44" t="s">
        <v>144</v>
      </c>
      <c r="C18" s="44">
        <v>176</v>
      </c>
      <c r="D18" s="44">
        <v>252</v>
      </c>
      <c r="E18" s="44">
        <v>302</v>
      </c>
      <c r="F18" s="44">
        <v>940</v>
      </c>
      <c r="G18" s="44">
        <v>2495</v>
      </c>
    </row>
    <row r="19" spans="1:7" x14ac:dyDescent="0.2">
      <c r="A19" s="44" t="s">
        <v>117</v>
      </c>
      <c r="B19" s="44" t="s">
        <v>221</v>
      </c>
      <c r="C19" s="44">
        <v>174</v>
      </c>
      <c r="D19" s="44">
        <v>70</v>
      </c>
      <c r="E19" s="44">
        <v>68</v>
      </c>
      <c r="F19" s="44">
        <v>505</v>
      </c>
      <c r="G19" s="44">
        <v>838</v>
      </c>
    </row>
    <row r="20" spans="1:7" x14ac:dyDescent="0.2">
      <c r="A20" s="44" t="s">
        <v>119</v>
      </c>
      <c r="B20" s="44" t="s">
        <v>222</v>
      </c>
      <c r="C20" s="44">
        <v>163</v>
      </c>
      <c r="D20" s="44">
        <v>145</v>
      </c>
      <c r="E20" s="44">
        <v>416</v>
      </c>
      <c r="F20" s="44">
        <v>848</v>
      </c>
      <c r="G20" s="44">
        <v>2259</v>
      </c>
    </row>
    <row r="21" spans="1:7" x14ac:dyDescent="0.2">
      <c r="A21" s="44" t="s">
        <v>121</v>
      </c>
      <c r="B21" s="44" t="s">
        <v>223</v>
      </c>
      <c r="C21" s="44">
        <v>154</v>
      </c>
      <c r="D21" s="44">
        <v>63</v>
      </c>
      <c r="E21" s="44">
        <v>12</v>
      </c>
      <c r="F21" s="44">
        <v>481</v>
      </c>
      <c r="G21" s="44">
        <v>1382</v>
      </c>
    </row>
    <row r="22" spans="1:7" x14ac:dyDescent="0.2">
      <c r="A22" s="44" t="s">
        <v>123</v>
      </c>
      <c r="B22" s="44" t="s">
        <v>224</v>
      </c>
      <c r="C22" s="44">
        <v>145</v>
      </c>
      <c r="D22" s="44">
        <v>60</v>
      </c>
      <c r="E22" s="44">
        <v>231</v>
      </c>
      <c r="F22" s="44">
        <v>338</v>
      </c>
      <c r="G22" s="44">
        <v>1852</v>
      </c>
    </row>
    <row r="23" spans="1:7" x14ac:dyDescent="0.2">
      <c r="A23" s="44" t="s">
        <v>125</v>
      </c>
      <c r="B23" s="44" t="s">
        <v>225</v>
      </c>
      <c r="C23" s="44">
        <v>50</v>
      </c>
      <c r="D23" s="44">
        <v>0</v>
      </c>
      <c r="E23" s="44">
        <v>100</v>
      </c>
      <c r="F23" s="44">
        <v>50</v>
      </c>
      <c r="G23" s="44">
        <v>305</v>
      </c>
    </row>
    <row r="24" spans="1:7" x14ac:dyDescent="0.2">
      <c r="A24" s="44" t="s">
        <v>127</v>
      </c>
      <c r="B24" s="44" t="s">
        <v>226</v>
      </c>
      <c r="C24" s="44">
        <v>43</v>
      </c>
      <c r="D24" s="44">
        <v>65</v>
      </c>
      <c r="E24" s="44">
        <v>0</v>
      </c>
      <c r="F24" s="44">
        <v>200</v>
      </c>
      <c r="G24" s="44">
        <v>754</v>
      </c>
    </row>
    <row r="25" spans="1:7" x14ac:dyDescent="0.2">
      <c r="A25" s="44" t="s">
        <v>129</v>
      </c>
      <c r="B25" s="44" t="s">
        <v>227</v>
      </c>
      <c r="C25" s="44">
        <v>41</v>
      </c>
      <c r="D25" s="44">
        <v>0</v>
      </c>
      <c r="E25" s="44">
        <v>48</v>
      </c>
      <c r="F25" s="44">
        <v>54</v>
      </c>
      <c r="G25" s="44">
        <v>156</v>
      </c>
    </row>
    <row r="26" spans="1:7" x14ac:dyDescent="0.2">
      <c r="A26" s="44" t="s">
        <v>131</v>
      </c>
      <c r="B26" s="44" t="s">
        <v>228</v>
      </c>
      <c r="C26" s="44">
        <v>39</v>
      </c>
      <c r="D26" s="44">
        <v>57</v>
      </c>
      <c r="E26" s="44">
        <v>139</v>
      </c>
      <c r="F26" s="44">
        <v>197</v>
      </c>
      <c r="G26" s="44">
        <v>436</v>
      </c>
    </row>
    <row r="27" spans="1:7" x14ac:dyDescent="0.2">
      <c r="A27" s="44" t="s">
        <v>133</v>
      </c>
      <c r="B27" s="44" t="s">
        <v>229</v>
      </c>
      <c r="C27" s="44">
        <v>17</v>
      </c>
      <c r="D27" s="44">
        <v>0</v>
      </c>
      <c r="E27" s="44">
        <v>894</v>
      </c>
      <c r="F27" s="44">
        <v>218</v>
      </c>
      <c r="G27" s="44">
        <v>4353</v>
      </c>
    </row>
    <row r="28" spans="1:7" x14ac:dyDescent="0.2">
      <c r="A28" s="44" t="s">
        <v>135</v>
      </c>
      <c r="B28" s="44" t="s">
        <v>230</v>
      </c>
      <c r="C28" s="44">
        <v>12</v>
      </c>
      <c r="D28" s="44">
        <v>34</v>
      </c>
      <c r="E28" s="44">
        <v>0</v>
      </c>
      <c r="F28" s="44">
        <v>68</v>
      </c>
      <c r="G28" s="44">
        <v>255</v>
      </c>
    </row>
    <row r="29" spans="1:7" x14ac:dyDescent="0.2">
      <c r="A29" s="44" t="s">
        <v>137</v>
      </c>
      <c r="B29" s="44" t="s">
        <v>231</v>
      </c>
      <c r="C29" s="44">
        <v>4</v>
      </c>
      <c r="D29" s="44">
        <v>0</v>
      </c>
      <c r="E29" s="44">
        <v>0</v>
      </c>
      <c r="F29" s="44">
        <v>4</v>
      </c>
      <c r="G29" s="44">
        <v>13</v>
      </c>
    </row>
    <row r="30" spans="1:7" x14ac:dyDescent="0.2">
      <c r="A30" s="44" t="s">
        <v>139</v>
      </c>
      <c r="B30" s="44" t="s">
        <v>232</v>
      </c>
      <c r="C30" s="44">
        <v>3</v>
      </c>
      <c r="D30" s="44">
        <v>0</v>
      </c>
      <c r="E30" s="44">
        <v>0</v>
      </c>
      <c r="F30" s="44">
        <v>3</v>
      </c>
      <c r="G30" s="44">
        <v>31</v>
      </c>
    </row>
    <row r="31" spans="1:7" x14ac:dyDescent="0.2">
      <c r="A31" s="44" t="s">
        <v>141</v>
      </c>
      <c r="B31" s="44" t="s">
        <v>162</v>
      </c>
      <c r="C31" s="44">
        <v>4</v>
      </c>
      <c r="D31" s="44">
        <v>166</v>
      </c>
      <c r="E31" s="44">
        <v>683</v>
      </c>
      <c r="F31" s="44">
        <v>712</v>
      </c>
      <c r="G31" s="44">
        <v>4943</v>
      </c>
    </row>
    <row r="32" spans="1:7" x14ac:dyDescent="0.2">
      <c r="A32" s="45" t="s">
        <v>30</v>
      </c>
      <c r="B32" s="45" t="s">
        <v>163</v>
      </c>
      <c r="C32" s="45">
        <v>4414</v>
      </c>
      <c r="D32" s="45">
        <v>4549</v>
      </c>
      <c r="E32" s="45">
        <v>7157</v>
      </c>
      <c r="F32" s="45">
        <v>18256</v>
      </c>
      <c r="G32" s="45">
        <v>57749</v>
      </c>
    </row>
    <row r="33" spans="1:7" x14ac:dyDescent="0.2">
      <c r="A33" s="112" t="s">
        <v>164</v>
      </c>
      <c r="B33" s="112"/>
      <c r="C33" s="112"/>
      <c r="D33" s="112"/>
      <c r="E33" s="112"/>
      <c r="F33" s="112"/>
      <c r="G33" s="112"/>
    </row>
    <row r="34" spans="1:7" x14ac:dyDescent="0.2">
      <c r="A34" s="112" t="s">
        <v>59</v>
      </c>
      <c r="B34" s="112"/>
      <c r="C34" s="112"/>
      <c r="D34" s="112"/>
      <c r="E34" s="112"/>
      <c r="F34" s="112"/>
      <c r="G34" s="112"/>
    </row>
  </sheetData>
  <sheetProtection sheet="1"/>
  <mergeCells count="3">
    <mergeCell ref="B1:E1"/>
    <mergeCell ref="A33:G33"/>
    <mergeCell ref="A34:G34"/>
  </mergeCells>
  <hyperlinks>
    <hyperlink ref="A7" r:id="rId1" xr:uid="{00000000-0004-0000-0B00-000000000000}"/>
  </hyperlinks>
  <pageMargins left="0.7" right="0.7" top="0.75" bottom="0.75" header="0.3" footer="0.3"/>
  <pageSetup paperSize="9" orientation="portrait"/>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153"/>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113"/>
      <c r="C1" s="113"/>
      <c r="D1" s="113"/>
      <c r="E1" s="113"/>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234</v>
      </c>
    </row>
    <row r="6" spans="1:16" ht="15.95" customHeight="1" x14ac:dyDescent="0.2">
      <c r="A6" s="12" t="s">
        <v>25</v>
      </c>
    </row>
    <row r="7" spans="1:16" ht="15" customHeight="1" x14ac:dyDescent="0.2">
      <c r="A7" s="6" t="s">
        <v>23</v>
      </c>
    </row>
    <row r="9" spans="1:16" x14ac:dyDescent="0.2">
      <c r="A9" s="18"/>
      <c r="B9" s="18"/>
      <c r="C9" s="18"/>
      <c r="D9" s="18"/>
      <c r="E9" s="18"/>
      <c r="F9" s="18"/>
      <c r="G9" s="18"/>
    </row>
    <row r="10" spans="1:16" ht="22.5" x14ac:dyDescent="0.2">
      <c r="A10" s="46" t="s">
        <v>98</v>
      </c>
      <c r="B10" s="46" t="s">
        <v>235</v>
      </c>
      <c r="C10" s="21" t="s">
        <v>31</v>
      </c>
      <c r="D10" s="21" t="s">
        <v>32</v>
      </c>
      <c r="E10" s="21" t="s">
        <v>43</v>
      </c>
      <c r="F10" s="21" t="s">
        <v>99</v>
      </c>
      <c r="G10" s="21" t="s">
        <v>100</v>
      </c>
    </row>
    <row r="11" spans="1:16" x14ac:dyDescent="0.2">
      <c r="A11" s="112" t="s">
        <v>102</v>
      </c>
      <c r="B11" s="46" t="s">
        <v>236</v>
      </c>
      <c r="C11" s="46">
        <v>3217</v>
      </c>
      <c r="D11" s="46">
        <v>4195</v>
      </c>
      <c r="E11" s="46">
        <v>6146</v>
      </c>
      <c r="F11" s="46">
        <v>15537</v>
      </c>
      <c r="G11" s="46">
        <v>59145</v>
      </c>
    </row>
    <row r="12" spans="1:16" x14ac:dyDescent="0.2">
      <c r="A12" s="112" t="s">
        <v>102</v>
      </c>
      <c r="B12" s="46" t="s">
        <v>237</v>
      </c>
      <c r="C12" s="46">
        <v>2099</v>
      </c>
      <c r="D12" s="46">
        <v>809</v>
      </c>
      <c r="E12" s="46">
        <v>1261</v>
      </c>
      <c r="F12" s="46">
        <v>3120</v>
      </c>
      <c r="G12" s="46">
        <v>11052</v>
      </c>
    </row>
    <row r="13" spans="1:16" x14ac:dyDescent="0.2">
      <c r="A13" s="112" t="s">
        <v>102</v>
      </c>
      <c r="B13" s="46" t="s">
        <v>238</v>
      </c>
      <c r="C13" s="46">
        <v>2007</v>
      </c>
      <c r="D13" s="46">
        <v>2504</v>
      </c>
      <c r="E13" s="46">
        <v>0</v>
      </c>
      <c r="F13" s="46">
        <v>10863</v>
      </c>
      <c r="G13" s="46">
        <v>19066</v>
      </c>
    </row>
    <row r="14" spans="1:16" x14ac:dyDescent="0.2">
      <c r="A14" s="112" t="s">
        <v>102</v>
      </c>
      <c r="B14" s="46" t="s">
        <v>239</v>
      </c>
      <c r="C14" s="46">
        <v>1531</v>
      </c>
      <c r="D14" s="46">
        <v>1507</v>
      </c>
      <c r="E14" s="46">
        <v>2595</v>
      </c>
      <c r="F14" s="46">
        <v>6212</v>
      </c>
      <c r="G14" s="46">
        <v>21152</v>
      </c>
    </row>
    <row r="15" spans="1:16" x14ac:dyDescent="0.2">
      <c r="A15" s="112" t="s">
        <v>102</v>
      </c>
      <c r="B15" s="46" t="s">
        <v>240</v>
      </c>
      <c r="C15" s="46">
        <v>1270</v>
      </c>
      <c r="D15" s="46">
        <v>511</v>
      </c>
      <c r="E15" s="46">
        <v>90</v>
      </c>
      <c r="F15" s="46">
        <v>3123</v>
      </c>
      <c r="G15" s="46">
        <v>10757</v>
      </c>
    </row>
    <row r="16" spans="1:16" x14ac:dyDescent="0.2">
      <c r="A16" s="112" t="s">
        <v>102</v>
      </c>
      <c r="B16" s="46" t="s">
        <v>241</v>
      </c>
      <c r="C16" s="46">
        <v>1243</v>
      </c>
      <c r="D16" s="46">
        <v>1263</v>
      </c>
      <c r="E16" s="46">
        <v>1073</v>
      </c>
      <c r="F16" s="46">
        <v>4712</v>
      </c>
      <c r="G16" s="46">
        <v>9978</v>
      </c>
    </row>
    <row r="17" spans="1:7" x14ac:dyDescent="0.2">
      <c r="A17" s="112" t="s">
        <v>102</v>
      </c>
      <c r="B17" s="46" t="s">
        <v>242</v>
      </c>
      <c r="C17" s="46">
        <v>950</v>
      </c>
      <c r="D17" s="46">
        <v>1109</v>
      </c>
      <c r="E17" s="46">
        <v>507</v>
      </c>
      <c r="F17" s="46">
        <v>4179</v>
      </c>
      <c r="G17" s="46">
        <v>10001</v>
      </c>
    </row>
    <row r="18" spans="1:7" x14ac:dyDescent="0.2">
      <c r="A18" s="112" t="s">
        <v>102</v>
      </c>
      <c r="B18" s="46" t="s">
        <v>243</v>
      </c>
      <c r="C18" s="46">
        <v>827</v>
      </c>
      <c r="D18" s="46">
        <v>818</v>
      </c>
      <c r="E18" s="46">
        <v>2831</v>
      </c>
      <c r="F18" s="46">
        <v>2727</v>
      </c>
      <c r="G18" s="46">
        <v>9809</v>
      </c>
    </row>
    <row r="19" spans="1:7" x14ac:dyDescent="0.2">
      <c r="A19" s="112" t="s">
        <v>102</v>
      </c>
      <c r="B19" s="46" t="s">
        <v>162</v>
      </c>
      <c r="C19" s="46">
        <v>1121</v>
      </c>
      <c r="D19" s="46">
        <v>1194</v>
      </c>
      <c r="E19" s="46">
        <v>970</v>
      </c>
      <c r="F19" s="46">
        <v>4366</v>
      </c>
      <c r="G19" s="46">
        <v>10919</v>
      </c>
    </row>
    <row r="20" spans="1:7" x14ac:dyDescent="0.2">
      <c r="A20" s="112" t="s">
        <v>102</v>
      </c>
      <c r="B20" s="46" t="s">
        <v>30</v>
      </c>
      <c r="C20" s="46">
        <v>14265</v>
      </c>
      <c r="D20" s="46">
        <v>13910</v>
      </c>
      <c r="E20" s="46">
        <v>15473</v>
      </c>
      <c r="F20" s="46">
        <v>54839</v>
      </c>
      <c r="G20" s="46">
        <v>161879</v>
      </c>
    </row>
    <row r="21" spans="1:7" x14ac:dyDescent="0.2">
      <c r="A21" s="112" t="s">
        <v>104</v>
      </c>
      <c r="B21" s="46" t="s">
        <v>244</v>
      </c>
      <c r="C21" s="46">
        <v>1840</v>
      </c>
      <c r="D21" s="46">
        <v>956</v>
      </c>
      <c r="E21" s="46">
        <v>1422</v>
      </c>
      <c r="F21" s="46">
        <v>5474</v>
      </c>
      <c r="G21" s="46">
        <v>9590</v>
      </c>
    </row>
    <row r="22" spans="1:7" x14ac:dyDescent="0.2">
      <c r="A22" s="112" t="s">
        <v>104</v>
      </c>
      <c r="B22" s="46" t="s">
        <v>245</v>
      </c>
      <c r="C22" s="46">
        <v>1181</v>
      </c>
      <c r="D22" s="46">
        <v>495</v>
      </c>
      <c r="E22" s="46">
        <v>687</v>
      </c>
      <c r="F22" s="46">
        <v>3697</v>
      </c>
      <c r="G22" s="46">
        <v>7946</v>
      </c>
    </row>
    <row r="23" spans="1:7" x14ac:dyDescent="0.2">
      <c r="A23" s="112" t="s">
        <v>104</v>
      </c>
      <c r="B23" s="46" t="s">
        <v>246</v>
      </c>
      <c r="C23" s="46">
        <v>1107</v>
      </c>
      <c r="D23" s="46">
        <v>1182</v>
      </c>
      <c r="E23" s="46">
        <v>1598</v>
      </c>
      <c r="F23" s="46">
        <v>7038</v>
      </c>
      <c r="G23" s="46">
        <v>22578</v>
      </c>
    </row>
    <row r="24" spans="1:7" x14ac:dyDescent="0.2">
      <c r="A24" s="112" t="s">
        <v>104</v>
      </c>
      <c r="B24" s="46" t="s">
        <v>247</v>
      </c>
      <c r="C24" s="46">
        <v>940</v>
      </c>
      <c r="D24" s="46">
        <v>947</v>
      </c>
      <c r="E24" s="46">
        <v>0</v>
      </c>
      <c r="F24" s="46">
        <v>2806</v>
      </c>
      <c r="G24" s="46">
        <v>3043</v>
      </c>
    </row>
    <row r="25" spans="1:7" x14ac:dyDescent="0.2">
      <c r="A25" s="112" t="s">
        <v>104</v>
      </c>
      <c r="B25" s="46" t="s">
        <v>248</v>
      </c>
      <c r="C25" s="46">
        <v>940</v>
      </c>
      <c r="D25" s="46">
        <v>657</v>
      </c>
      <c r="E25" s="46">
        <v>1436</v>
      </c>
      <c r="F25" s="46">
        <v>3696</v>
      </c>
      <c r="G25" s="46">
        <v>10382</v>
      </c>
    </row>
    <row r="26" spans="1:7" x14ac:dyDescent="0.2">
      <c r="A26" s="112" t="s">
        <v>104</v>
      </c>
      <c r="B26" s="46" t="s">
        <v>249</v>
      </c>
      <c r="C26" s="46">
        <v>506</v>
      </c>
      <c r="D26" s="46">
        <v>289</v>
      </c>
      <c r="E26" s="46">
        <v>645</v>
      </c>
      <c r="F26" s="46">
        <v>1703</v>
      </c>
      <c r="G26" s="46">
        <v>6152</v>
      </c>
    </row>
    <row r="27" spans="1:7" x14ac:dyDescent="0.2">
      <c r="A27" s="112" t="s">
        <v>104</v>
      </c>
      <c r="B27" s="46" t="s">
        <v>250</v>
      </c>
      <c r="C27" s="46">
        <v>398</v>
      </c>
      <c r="D27" s="46">
        <v>972</v>
      </c>
      <c r="E27" s="46">
        <v>984</v>
      </c>
      <c r="F27" s="46">
        <v>2415</v>
      </c>
      <c r="G27" s="46">
        <v>6829</v>
      </c>
    </row>
    <row r="28" spans="1:7" x14ac:dyDescent="0.2">
      <c r="A28" s="112" t="s">
        <v>104</v>
      </c>
      <c r="B28" s="46" t="s">
        <v>162</v>
      </c>
      <c r="C28" s="46">
        <v>651</v>
      </c>
      <c r="D28" s="46">
        <v>651</v>
      </c>
      <c r="E28" s="46">
        <v>3168</v>
      </c>
      <c r="F28" s="46">
        <v>2853</v>
      </c>
      <c r="G28" s="46">
        <v>14263</v>
      </c>
    </row>
    <row r="29" spans="1:7" x14ac:dyDescent="0.2">
      <c r="A29" s="112" t="s">
        <v>104</v>
      </c>
      <c r="B29" s="46" t="s">
        <v>30</v>
      </c>
      <c r="C29" s="46">
        <v>7563</v>
      </c>
      <c r="D29" s="46">
        <v>6149</v>
      </c>
      <c r="E29" s="46">
        <v>9940</v>
      </c>
      <c r="F29" s="46">
        <v>29682</v>
      </c>
      <c r="G29" s="46">
        <v>80783</v>
      </c>
    </row>
    <row r="30" spans="1:7" x14ac:dyDescent="0.2">
      <c r="A30" s="112" t="s">
        <v>106</v>
      </c>
      <c r="B30" s="46" t="s">
        <v>251</v>
      </c>
      <c r="C30" s="46">
        <v>2538</v>
      </c>
      <c r="D30" s="46">
        <v>1256</v>
      </c>
      <c r="E30" s="46">
        <v>1357</v>
      </c>
      <c r="F30" s="46">
        <v>6892</v>
      </c>
      <c r="G30" s="46">
        <v>22831</v>
      </c>
    </row>
    <row r="31" spans="1:7" x14ac:dyDescent="0.2">
      <c r="A31" s="112" t="s">
        <v>106</v>
      </c>
      <c r="B31" s="46" t="s">
        <v>252</v>
      </c>
      <c r="C31" s="46">
        <v>1489</v>
      </c>
      <c r="D31" s="46">
        <v>466</v>
      </c>
      <c r="E31" s="46">
        <v>926</v>
      </c>
      <c r="F31" s="46">
        <v>2485</v>
      </c>
      <c r="G31" s="46">
        <v>18910</v>
      </c>
    </row>
    <row r="32" spans="1:7" x14ac:dyDescent="0.2">
      <c r="A32" s="112" t="s">
        <v>106</v>
      </c>
      <c r="B32" s="46" t="s">
        <v>253</v>
      </c>
      <c r="C32" s="46">
        <v>618</v>
      </c>
      <c r="D32" s="46">
        <v>423</v>
      </c>
      <c r="E32" s="46">
        <v>952</v>
      </c>
      <c r="F32" s="46">
        <v>2913</v>
      </c>
      <c r="G32" s="46">
        <v>10846</v>
      </c>
    </row>
    <row r="33" spans="1:7" x14ac:dyDescent="0.2">
      <c r="A33" s="112" t="s">
        <v>106</v>
      </c>
      <c r="B33" s="46" t="s">
        <v>254</v>
      </c>
      <c r="C33" s="46">
        <v>514</v>
      </c>
      <c r="D33" s="46">
        <v>540</v>
      </c>
      <c r="E33" s="46">
        <v>839</v>
      </c>
      <c r="F33" s="46">
        <v>2382</v>
      </c>
      <c r="G33" s="46">
        <v>12786</v>
      </c>
    </row>
    <row r="34" spans="1:7" x14ac:dyDescent="0.2">
      <c r="A34" s="112" t="s">
        <v>106</v>
      </c>
      <c r="B34" s="46" t="s">
        <v>255</v>
      </c>
      <c r="C34" s="46">
        <v>376</v>
      </c>
      <c r="D34" s="46">
        <v>93</v>
      </c>
      <c r="E34" s="46">
        <v>0</v>
      </c>
      <c r="F34" s="46">
        <v>2052</v>
      </c>
      <c r="G34" s="46">
        <v>4500</v>
      </c>
    </row>
    <row r="35" spans="1:7" x14ac:dyDescent="0.2">
      <c r="A35" s="112" t="s">
        <v>106</v>
      </c>
      <c r="B35" s="46" t="s">
        <v>256</v>
      </c>
      <c r="C35" s="46">
        <v>366</v>
      </c>
      <c r="D35" s="46">
        <v>89</v>
      </c>
      <c r="E35" s="46">
        <v>469</v>
      </c>
      <c r="F35" s="46">
        <v>2273</v>
      </c>
      <c r="G35" s="46">
        <v>5114</v>
      </c>
    </row>
    <row r="36" spans="1:7" x14ac:dyDescent="0.2">
      <c r="A36" s="112" t="s">
        <v>106</v>
      </c>
      <c r="B36" s="46" t="s">
        <v>162</v>
      </c>
      <c r="C36" s="46">
        <v>196</v>
      </c>
      <c r="D36" s="46">
        <v>199</v>
      </c>
      <c r="E36" s="46">
        <v>693</v>
      </c>
      <c r="F36" s="46">
        <v>1571</v>
      </c>
      <c r="G36" s="46">
        <v>9493</v>
      </c>
    </row>
    <row r="37" spans="1:7" x14ac:dyDescent="0.2">
      <c r="A37" s="112" t="s">
        <v>106</v>
      </c>
      <c r="B37" s="46" t="s">
        <v>30</v>
      </c>
      <c r="C37" s="46">
        <v>6097</v>
      </c>
      <c r="D37" s="46">
        <v>3066</v>
      </c>
      <c r="E37" s="46">
        <v>5236</v>
      </c>
      <c r="F37" s="46">
        <v>20568</v>
      </c>
      <c r="G37" s="46">
        <v>84480</v>
      </c>
    </row>
    <row r="38" spans="1:7" x14ac:dyDescent="0.2">
      <c r="A38" s="112" t="s">
        <v>108</v>
      </c>
      <c r="B38" s="46" t="s">
        <v>257</v>
      </c>
      <c r="C38" s="46">
        <v>1941</v>
      </c>
      <c r="D38" s="46">
        <v>2405</v>
      </c>
      <c r="E38" s="46">
        <v>1092</v>
      </c>
      <c r="F38" s="46">
        <v>8608</v>
      </c>
      <c r="G38" s="46">
        <v>20633</v>
      </c>
    </row>
    <row r="39" spans="1:7" x14ac:dyDescent="0.2">
      <c r="A39" s="112" t="s">
        <v>108</v>
      </c>
      <c r="B39" s="46" t="s">
        <v>258</v>
      </c>
      <c r="C39" s="46">
        <v>1259</v>
      </c>
      <c r="D39" s="46">
        <v>1566</v>
      </c>
      <c r="E39" s="46">
        <v>1800</v>
      </c>
      <c r="F39" s="46">
        <v>5682</v>
      </c>
      <c r="G39" s="46">
        <v>18880</v>
      </c>
    </row>
    <row r="40" spans="1:7" x14ac:dyDescent="0.2">
      <c r="A40" s="112" t="s">
        <v>108</v>
      </c>
      <c r="B40" s="46" t="s">
        <v>259</v>
      </c>
      <c r="C40" s="46">
        <v>781</v>
      </c>
      <c r="D40" s="46">
        <v>681</v>
      </c>
      <c r="E40" s="46">
        <v>658</v>
      </c>
      <c r="F40" s="46">
        <v>3321</v>
      </c>
      <c r="G40" s="46">
        <v>12369</v>
      </c>
    </row>
    <row r="41" spans="1:7" x14ac:dyDescent="0.2">
      <c r="A41" s="112" t="s">
        <v>108</v>
      </c>
      <c r="B41" s="46" t="s">
        <v>260</v>
      </c>
      <c r="C41" s="46">
        <v>693</v>
      </c>
      <c r="D41" s="46">
        <v>738</v>
      </c>
      <c r="E41" s="46">
        <v>507</v>
      </c>
      <c r="F41" s="46">
        <v>2457</v>
      </c>
      <c r="G41" s="46">
        <v>8179</v>
      </c>
    </row>
    <row r="42" spans="1:7" x14ac:dyDescent="0.2">
      <c r="A42" s="112" t="s">
        <v>108</v>
      </c>
      <c r="B42" s="46" t="s">
        <v>261</v>
      </c>
      <c r="C42" s="46">
        <v>410</v>
      </c>
      <c r="D42" s="46">
        <v>407</v>
      </c>
      <c r="E42" s="46">
        <v>45</v>
      </c>
      <c r="F42" s="46">
        <v>2082</v>
      </c>
      <c r="G42" s="46">
        <v>6728</v>
      </c>
    </row>
    <row r="43" spans="1:7" x14ac:dyDescent="0.2">
      <c r="A43" s="112" t="s">
        <v>108</v>
      </c>
      <c r="B43" s="46" t="s">
        <v>162</v>
      </c>
      <c r="C43" s="46">
        <v>578</v>
      </c>
      <c r="D43" s="46">
        <v>425</v>
      </c>
      <c r="E43" s="46">
        <v>501</v>
      </c>
      <c r="F43" s="46">
        <v>2170</v>
      </c>
      <c r="G43" s="46">
        <v>6566</v>
      </c>
    </row>
    <row r="44" spans="1:7" x14ac:dyDescent="0.2">
      <c r="A44" s="112" t="s">
        <v>108</v>
      </c>
      <c r="B44" s="46" t="s">
        <v>30</v>
      </c>
      <c r="C44" s="46">
        <v>5662</v>
      </c>
      <c r="D44" s="46">
        <v>6222</v>
      </c>
      <c r="E44" s="46">
        <v>4603</v>
      </c>
      <c r="F44" s="46">
        <v>24320</v>
      </c>
      <c r="G44" s="46">
        <v>73355</v>
      </c>
    </row>
    <row r="45" spans="1:7" x14ac:dyDescent="0.2">
      <c r="A45" s="112" t="s">
        <v>110</v>
      </c>
      <c r="B45" s="46" t="s">
        <v>262</v>
      </c>
      <c r="C45" s="46">
        <v>2174</v>
      </c>
      <c r="D45" s="46">
        <v>0</v>
      </c>
      <c r="E45" s="46">
        <v>9</v>
      </c>
      <c r="F45" s="46">
        <v>3588</v>
      </c>
      <c r="G45" s="46">
        <v>10967</v>
      </c>
    </row>
    <row r="46" spans="1:7" x14ac:dyDescent="0.2">
      <c r="A46" s="112" t="s">
        <v>110</v>
      </c>
      <c r="B46" s="46" t="s">
        <v>263</v>
      </c>
      <c r="C46" s="46">
        <v>607</v>
      </c>
      <c r="D46" s="46">
        <v>395</v>
      </c>
      <c r="E46" s="46">
        <v>0</v>
      </c>
      <c r="F46" s="46">
        <v>2258</v>
      </c>
      <c r="G46" s="46">
        <v>2258</v>
      </c>
    </row>
    <row r="47" spans="1:7" x14ac:dyDescent="0.2">
      <c r="A47" s="112" t="s">
        <v>110</v>
      </c>
      <c r="B47" s="46" t="s">
        <v>264</v>
      </c>
      <c r="C47" s="46">
        <v>541</v>
      </c>
      <c r="D47" s="46">
        <v>311</v>
      </c>
      <c r="E47" s="46">
        <v>1515</v>
      </c>
      <c r="F47" s="46">
        <v>1157</v>
      </c>
      <c r="G47" s="46">
        <v>3400</v>
      </c>
    </row>
    <row r="48" spans="1:7" x14ac:dyDescent="0.2">
      <c r="A48" s="112" t="s">
        <v>110</v>
      </c>
      <c r="B48" s="46" t="s">
        <v>265</v>
      </c>
      <c r="C48" s="46">
        <v>529</v>
      </c>
      <c r="D48" s="46">
        <v>152</v>
      </c>
      <c r="E48" s="46">
        <v>0</v>
      </c>
      <c r="F48" s="46">
        <v>1516</v>
      </c>
      <c r="G48" s="46">
        <v>3807</v>
      </c>
    </row>
    <row r="49" spans="1:7" x14ac:dyDescent="0.2">
      <c r="A49" s="112" t="s">
        <v>110</v>
      </c>
      <c r="B49" s="46" t="s">
        <v>266</v>
      </c>
      <c r="C49" s="46">
        <v>482</v>
      </c>
      <c r="D49" s="46">
        <v>164</v>
      </c>
      <c r="E49" s="46">
        <v>1</v>
      </c>
      <c r="F49" s="46">
        <v>713</v>
      </c>
      <c r="G49" s="46">
        <v>1314</v>
      </c>
    </row>
    <row r="50" spans="1:7" x14ac:dyDescent="0.2">
      <c r="A50" s="112" t="s">
        <v>110</v>
      </c>
      <c r="B50" s="46" t="s">
        <v>30</v>
      </c>
      <c r="C50" s="46">
        <v>4333</v>
      </c>
      <c r="D50" s="46">
        <v>1022</v>
      </c>
      <c r="E50" s="46">
        <v>1525</v>
      </c>
      <c r="F50" s="46">
        <v>9232</v>
      </c>
      <c r="G50" s="46">
        <v>21746</v>
      </c>
    </row>
    <row r="51" spans="1:7" x14ac:dyDescent="0.2">
      <c r="A51" s="112" t="s">
        <v>112</v>
      </c>
      <c r="B51" s="46" t="s">
        <v>267</v>
      </c>
      <c r="C51" s="46">
        <v>2676</v>
      </c>
      <c r="D51" s="46">
        <v>3314</v>
      </c>
      <c r="E51" s="46">
        <v>2530</v>
      </c>
      <c r="F51" s="46">
        <v>7780</v>
      </c>
      <c r="G51" s="46">
        <v>27295</v>
      </c>
    </row>
    <row r="52" spans="1:7" x14ac:dyDescent="0.2">
      <c r="A52" s="112" t="s">
        <v>112</v>
      </c>
      <c r="B52" s="46" t="s">
        <v>268</v>
      </c>
      <c r="C52" s="46">
        <v>1386</v>
      </c>
      <c r="D52" s="46">
        <v>1466</v>
      </c>
      <c r="E52" s="46">
        <v>386</v>
      </c>
      <c r="F52" s="46">
        <v>3570</v>
      </c>
      <c r="G52" s="46">
        <v>6163</v>
      </c>
    </row>
    <row r="53" spans="1:7" x14ac:dyDescent="0.2">
      <c r="A53" s="112" t="s">
        <v>112</v>
      </c>
      <c r="B53" s="46" t="s">
        <v>162</v>
      </c>
      <c r="C53" s="46">
        <v>135</v>
      </c>
      <c r="D53" s="46">
        <v>179</v>
      </c>
      <c r="E53" s="46">
        <v>9</v>
      </c>
      <c r="F53" s="46">
        <v>471</v>
      </c>
      <c r="G53" s="46">
        <v>598</v>
      </c>
    </row>
    <row r="54" spans="1:7" x14ac:dyDescent="0.2">
      <c r="A54" s="112" t="s">
        <v>112</v>
      </c>
      <c r="B54" s="46" t="s">
        <v>30</v>
      </c>
      <c r="C54" s="46">
        <v>4197</v>
      </c>
      <c r="D54" s="46">
        <v>4959</v>
      </c>
      <c r="E54" s="46">
        <v>2925</v>
      </c>
      <c r="F54" s="46">
        <v>11821</v>
      </c>
      <c r="G54" s="46">
        <v>34056</v>
      </c>
    </row>
    <row r="55" spans="1:7" x14ac:dyDescent="0.2">
      <c r="A55" s="112" t="s">
        <v>114</v>
      </c>
      <c r="B55" s="46" t="s">
        <v>269</v>
      </c>
      <c r="C55" s="46">
        <v>2650</v>
      </c>
      <c r="D55" s="46">
        <v>2299</v>
      </c>
      <c r="E55" s="46">
        <v>1310</v>
      </c>
      <c r="F55" s="46">
        <v>7336</v>
      </c>
      <c r="G55" s="46">
        <v>17404</v>
      </c>
    </row>
    <row r="56" spans="1:7" x14ac:dyDescent="0.2">
      <c r="A56" s="112" t="s">
        <v>114</v>
      </c>
      <c r="B56" s="46" t="s">
        <v>270</v>
      </c>
      <c r="C56" s="46">
        <v>1430</v>
      </c>
      <c r="D56" s="46">
        <v>1419</v>
      </c>
      <c r="E56" s="46">
        <v>1199</v>
      </c>
      <c r="F56" s="46">
        <v>4974</v>
      </c>
      <c r="G56" s="46">
        <v>12902</v>
      </c>
    </row>
    <row r="57" spans="1:7" x14ac:dyDescent="0.2">
      <c r="A57" s="112" t="s">
        <v>114</v>
      </c>
      <c r="B57" s="46" t="s">
        <v>30</v>
      </c>
      <c r="C57" s="46">
        <v>4080</v>
      </c>
      <c r="D57" s="46">
        <v>3718</v>
      </c>
      <c r="E57" s="46">
        <v>2509</v>
      </c>
      <c r="F57" s="46">
        <v>12310</v>
      </c>
      <c r="G57" s="46">
        <v>30306</v>
      </c>
    </row>
    <row r="58" spans="1:7" x14ac:dyDescent="0.2">
      <c r="A58" s="112" t="s">
        <v>116</v>
      </c>
      <c r="B58" s="46" t="s">
        <v>271</v>
      </c>
      <c r="C58" s="46">
        <v>849</v>
      </c>
      <c r="D58" s="46">
        <v>536</v>
      </c>
      <c r="E58" s="46">
        <v>1840</v>
      </c>
      <c r="F58" s="46">
        <v>2558</v>
      </c>
      <c r="G58" s="46">
        <v>7973</v>
      </c>
    </row>
    <row r="59" spans="1:7" x14ac:dyDescent="0.2">
      <c r="A59" s="112" t="s">
        <v>116</v>
      </c>
      <c r="B59" s="46" t="s">
        <v>272</v>
      </c>
      <c r="C59" s="46">
        <v>636</v>
      </c>
      <c r="D59" s="46">
        <v>326</v>
      </c>
      <c r="E59" s="46">
        <v>279</v>
      </c>
      <c r="F59" s="46">
        <v>1993</v>
      </c>
      <c r="G59" s="46">
        <v>5305</v>
      </c>
    </row>
    <row r="60" spans="1:7" x14ac:dyDescent="0.2">
      <c r="A60" s="112" t="s">
        <v>116</v>
      </c>
      <c r="B60" s="46" t="s">
        <v>273</v>
      </c>
      <c r="C60" s="46">
        <v>584</v>
      </c>
      <c r="D60" s="46">
        <v>625</v>
      </c>
      <c r="E60" s="46">
        <v>0</v>
      </c>
      <c r="F60" s="46">
        <v>1618</v>
      </c>
      <c r="G60" s="46">
        <v>2013</v>
      </c>
    </row>
    <row r="61" spans="1:7" x14ac:dyDescent="0.2">
      <c r="A61" s="112" t="s">
        <v>116</v>
      </c>
      <c r="B61" s="46" t="s">
        <v>274</v>
      </c>
      <c r="C61" s="46">
        <v>234</v>
      </c>
      <c r="D61" s="46">
        <v>124</v>
      </c>
      <c r="E61" s="46">
        <v>178</v>
      </c>
      <c r="F61" s="46">
        <v>596</v>
      </c>
      <c r="G61" s="46">
        <v>1776</v>
      </c>
    </row>
    <row r="62" spans="1:7" x14ac:dyDescent="0.2">
      <c r="A62" s="112" t="s">
        <v>116</v>
      </c>
      <c r="B62" s="46" t="s">
        <v>275</v>
      </c>
      <c r="C62" s="46">
        <v>232</v>
      </c>
      <c r="D62" s="46">
        <v>124</v>
      </c>
      <c r="E62" s="46">
        <v>77</v>
      </c>
      <c r="F62" s="46">
        <v>770</v>
      </c>
      <c r="G62" s="46">
        <v>2684</v>
      </c>
    </row>
    <row r="63" spans="1:7" x14ac:dyDescent="0.2">
      <c r="A63" s="112" t="s">
        <v>116</v>
      </c>
      <c r="B63" s="46" t="s">
        <v>276</v>
      </c>
      <c r="C63" s="46">
        <v>159</v>
      </c>
      <c r="D63" s="46">
        <v>117</v>
      </c>
      <c r="E63" s="46">
        <v>243</v>
      </c>
      <c r="F63" s="46">
        <v>618</v>
      </c>
      <c r="G63" s="46">
        <v>1879</v>
      </c>
    </row>
    <row r="64" spans="1:7" x14ac:dyDescent="0.2">
      <c r="A64" s="112" t="s">
        <v>116</v>
      </c>
      <c r="B64" s="46" t="s">
        <v>162</v>
      </c>
      <c r="C64" s="46">
        <v>367</v>
      </c>
      <c r="D64" s="46">
        <v>261</v>
      </c>
      <c r="E64" s="46">
        <v>471</v>
      </c>
      <c r="F64" s="46">
        <v>1526</v>
      </c>
      <c r="G64" s="46">
        <v>5165</v>
      </c>
    </row>
    <row r="65" spans="1:7" x14ac:dyDescent="0.2">
      <c r="A65" s="112" t="s">
        <v>116</v>
      </c>
      <c r="B65" s="46" t="s">
        <v>30</v>
      </c>
      <c r="C65" s="46">
        <v>3061</v>
      </c>
      <c r="D65" s="46">
        <v>2113</v>
      </c>
      <c r="E65" s="46">
        <v>3088</v>
      </c>
      <c r="F65" s="46">
        <v>9679</v>
      </c>
      <c r="G65" s="46">
        <v>26795</v>
      </c>
    </row>
    <row r="66" spans="1:7" x14ac:dyDescent="0.2">
      <c r="A66" s="112" t="s">
        <v>118</v>
      </c>
      <c r="B66" s="46" t="s">
        <v>277</v>
      </c>
      <c r="C66" s="46">
        <v>889</v>
      </c>
      <c r="D66" s="46">
        <v>992</v>
      </c>
      <c r="E66" s="46">
        <v>1124</v>
      </c>
      <c r="F66" s="46">
        <v>3186</v>
      </c>
      <c r="G66" s="46">
        <v>9604</v>
      </c>
    </row>
    <row r="67" spans="1:7" x14ac:dyDescent="0.2">
      <c r="A67" s="112" t="s">
        <v>118</v>
      </c>
      <c r="B67" s="46" t="s">
        <v>278</v>
      </c>
      <c r="C67" s="46">
        <v>876</v>
      </c>
      <c r="D67" s="46">
        <v>997</v>
      </c>
      <c r="E67" s="46">
        <v>997</v>
      </c>
      <c r="F67" s="46">
        <v>3629</v>
      </c>
      <c r="G67" s="46">
        <v>11636</v>
      </c>
    </row>
    <row r="68" spans="1:7" x14ac:dyDescent="0.2">
      <c r="A68" s="112" t="s">
        <v>118</v>
      </c>
      <c r="B68" s="46" t="s">
        <v>279</v>
      </c>
      <c r="C68" s="46">
        <v>745</v>
      </c>
      <c r="D68" s="46">
        <v>1123</v>
      </c>
      <c r="E68" s="46">
        <v>781</v>
      </c>
      <c r="F68" s="46">
        <v>3731</v>
      </c>
      <c r="G68" s="46">
        <v>12998</v>
      </c>
    </row>
    <row r="69" spans="1:7" x14ac:dyDescent="0.2">
      <c r="A69" s="112" t="s">
        <v>118</v>
      </c>
      <c r="B69" s="46" t="s">
        <v>280</v>
      </c>
      <c r="C69" s="46">
        <v>308</v>
      </c>
      <c r="D69" s="46">
        <v>144</v>
      </c>
      <c r="E69" s="46">
        <v>296</v>
      </c>
      <c r="F69" s="46">
        <v>678</v>
      </c>
      <c r="G69" s="46">
        <v>2225</v>
      </c>
    </row>
    <row r="70" spans="1:7" x14ac:dyDescent="0.2">
      <c r="A70" s="112" t="s">
        <v>118</v>
      </c>
      <c r="B70" s="46" t="s">
        <v>162</v>
      </c>
      <c r="C70" s="46">
        <v>163</v>
      </c>
      <c r="D70" s="46">
        <v>268</v>
      </c>
      <c r="E70" s="46">
        <v>359</v>
      </c>
      <c r="F70" s="46">
        <v>925</v>
      </c>
      <c r="G70" s="46">
        <v>2964</v>
      </c>
    </row>
    <row r="71" spans="1:7" x14ac:dyDescent="0.2">
      <c r="A71" s="112" t="s">
        <v>118</v>
      </c>
      <c r="B71" s="46" t="s">
        <v>30</v>
      </c>
      <c r="C71" s="46">
        <v>2981</v>
      </c>
      <c r="D71" s="46">
        <v>3524</v>
      </c>
      <c r="E71" s="46">
        <v>3557</v>
      </c>
      <c r="F71" s="46">
        <v>12149</v>
      </c>
      <c r="G71" s="46">
        <v>39427</v>
      </c>
    </row>
    <row r="72" spans="1:7" x14ac:dyDescent="0.2">
      <c r="A72" s="112" t="s">
        <v>120</v>
      </c>
      <c r="B72" s="46" t="s">
        <v>281</v>
      </c>
      <c r="C72" s="46">
        <v>836</v>
      </c>
      <c r="D72" s="46">
        <v>500</v>
      </c>
      <c r="E72" s="46">
        <v>0</v>
      </c>
      <c r="F72" s="46">
        <v>3533</v>
      </c>
      <c r="G72" s="46">
        <v>4122</v>
      </c>
    </row>
    <row r="73" spans="1:7" x14ac:dyDescent="0.2">
      <c r="A73" s="112" t="s">
        <v>120</v>
      </c>
      <c r="B73" s="46" t="s">
        <v>282</v>
      </c>
      <c r="C73" s="46">
        <v>683</v>
      </c>
      <c r="D73" s="46">
        <v>162</v>
      </c>
      <c r="E73" s="46">
        <v>792</v>
      </c>
      <c r="F73" s="46">
        <v>3666</v>
      </c>
      <c r="G73" s="46">
        <v>12711</v>
      </c>
    </row>
    <row r="74" spans="1:7" x14ac:dyDescent="0.2">
      <c r="A74" s="112" t="s">
        <v>120</v>
      </c>
      <c r="B74" s="46" t="s">
        <v>283</v>
      </c>
      <c r="C74" s="46">
        <v>624</v>
      </c>
      <c r="D74" s="46">
        <v>639</v>
      </c>
      <c r="E74" s="46">
        <v>2085</v>
      </c>
      <c r="F74" s="46">
        <v>4468</v>
      </c>
      <c r="G74" s="46">
        <v>16274</v>
      </c>
    </row>
    <row r="75" spans="1:7" x14ac:dyDescent="0.2">
      <c r="A75" s="112" t="s">
        <v>120</v>
      </c>
      <c r="B75" s="46" t="s">
        <v>284</v>
      </c>
      <c r="C75" s="46">
        <v>448</v>
      </c>
      <c r="D75" s="46">
        <v>212</v>
      </c>
      <c r="E75" s="46">
        <v>200</v>
      </c>
      <c r="F75" s="46">
        <v>1720</v>
      </c>
      <c r="G75" s="46">
        <v>5646</v>
      </c>
    </row>
    <row r="76" spans="1:7" x14ac:dyDescent="0.2">
      <c r="A76" s="112" t="s">
        <v>120</v>
      </c>
      <c r="B76" s="46" t="s">
        <v>162</v>
      </c>
      <c r="C76" s="46">
        <v>20</v>
      </c>
      <c r="D76" s="46">
        <v>20</v>
      </c>
      <c r="E76" s="46">
        <v>1415</v>
      </c>
      <c r="F76" s="46">
        <v>3233</v>
      </c>
      <c r="G76" s="46">
        <v>10142</v>
      </c>
    </row>
    <row r="77" spans="1:7" x14ac:dyDescent="0.2">
      <c r="A77" s="112" t="s">
        <v>120</v>
      </c>
      <c r="B77" s="46" t="s">
        <v>30</v>
      </c>
      <c r="C77" s="46">
        <v>2611</v>
      </c>
      <c r="D77" s="46">
        <v>1533</v>
      </c>
      <c r="E77" s="46">
        <v>4492</v>
      </c>
      <c r="F77" s="46">
        <v>16620</v>
      </c>
      <c r="G77" s="46">
        <v>48895</v>
      </c>
    </row>
    <row r="78" spans="1:7" x14ac:dyDescent="0.2">
      <c r="A78" s="112" t="s">
        <v>122</v>
      </c>
      <c r="B78" s="46" t="s">
        <v>285</v>
      </c>
      <c r="C78" s="46">
        <v>1580</v>
      </c>
      <c r="D78" s="46">
        <v>922</v>
      </c>
      <c r="E78" s="46">
        <v>0</v>
      </c>
      <c r="F78" s="46">
        <v>5287</v>
      </c>
      <c r="G78" s="46">
        <v>8235</v>
      </c>
    </row>
    <row r="79" spans="1:7" x14ac:dyDescent="0.2">
      <c r="A79" s="112" t="s">
        <v>122</v>
      </c>
      <c r="B79" s="46" t="s">
        <v>286</v>
      </c>
      <c r="C79" s="46">
        <v>421</v>
      </c>
      <c r="D79" s="46">
        <v>186</v>
      </c>
      <c r="E79" s="46">
        <v>60</v>
      </c>
      <c r="F79" s="46">
        <v>1394</v>
      </c>
      <c r="G79" s="46">
        <v>1474</v>
      </c>
    </row>
    <row r="80" spans="1:7" x14ac:dyDescent="0.2">
      <c r="A80" s="112" t="s">
        <v>122</v>
      </c>
      <c r="B80" s="46" t="s">
        <v>287</v>
      </c>
      <c r="C80" s="46">
        <v>353</v>
      </c>
      <c r="D80" s="46">
        <v>82</v>
      </c>
      <c r="E80" s="46">
        <v>473</v>
      </c>
      <c r="F80" s="46">
        <v>1226</v>
      </c>
      <c r="G80" s="46">
        <v>5388</v>
      </c>
    </row>
    <row r="81" spans="1:7" x14ac:dyDescent="0.2">
      <c r="A81" s="112" t="s">
        <v>122</v>
      </c>
      <c r="B81" s="46" t="s">
        <v>288</v>
      </c>
      <c r="C81" s="46">
        <v>143</v>
      </c>
      <c r="D81" s="46">
        <v>117</v>
      </c>
      <c r="E81" s="46">
        <v>0</v>
      </c>
      <c r="F81" s="46">
        <v>695</v>
      </c>
      <c r="G81" s="46">
        <v>3426</v>
      </c>
    </row>
    <row r="82" spans="1:7" x14ac:dyDescent="0.2">
      <c r="A82" s="112" t="s">
        <v>122</v>
      </c>
      <c r="B82" s="46" t="s">
        <v>30</v>
      </c>
      <c r="C82" s="46">
        <v>2497</v>
      </c>
      <c r="D82" s="46">
        <v>1307</v>
      </c>
      <c r="E82" s="46">
        <v>533</v>
      </c>
      <c r="F82" s="46">
        <v>8602</v>
      </c>
      <c r="G82" s="46">
        <v>18523</v>
      </c>
    </row>
    <row r="83" spans="1:7" x14ac:dyDescent="0.2">
      <c r="A83" s="112" t="s">
        <v>124</v>
      </c>
      <c r="B83" s="46" t="s">
        <v>289</v>
      </c>
      <c r="C83" s="46">
        <v>1140</v>
      </c>
      <c r="D83" s="46">
        <v>215</v>
      </c>
      <c r="E83" s="46">
        <v>627</v>
      </c>
      <c r="F83" s="46">
        <v>2130</v>
      </c>
      <c r="G83" s="46">
        <v>6619</v>
      </c>
    </row>
    <row r="84" spans="1:7" x14ac:dyDescent="0.2">
      <c r="A84" s="112" t="s">
        <v>124</v>
      </c>
      <c r="B84" s="46" t="s">
        <v>290</v>
      </c>
      <c r="C84" s="46">
        <v>782</v>
      </c>
      <c r="D84" s="46">
        <v>297</v>
      </c>
      <c r="E84" s="46">
        <v>755</v>
      </c>
      <c r="F84" s="46">
        <v>1646</v>
      </c>
      <c r="G84" s="46">
        <v>6786</v>
      </c>
    </row>
    <row r="85" spans="1:7" x14ac:dyDescent="0.2">
      <c r="A85" s="112" t="s">
        <v>124</v>
      </c>
      <c r="B85" s="46" t="s">
        <v>291</v>
      </c>
      <c r="C85" s="46">
        <v>150</v>
      </c>
      <c r="D85" s="46">
        <v>0</v>
      </c>
      <c r="E85" s="46">
        <v>395</v>
      </c>
      <c r="F85" s="46">
        <v>162</v>
      </c>
      <c r="G85" s="46">
        <v>1513</v>
      </c>
    </row>
    <row r="86" spans="1:7" x14ac:dyDescent="0.2">
      <c r="A86" s="112" t="s">
        <v>124</v>
      </c>
      <c r="B86" s="46" t="s">
        <v>292</v>
      </c>
      <c r="C86" s="46">
        <v>129</v>
      </c>
      <c r="D86" s="46">
        <v>195</v>
      </c>
      <c r="E86" s="46">
        <v>132</v>
      </c>
      <c r="F86" s="46">
        <v>683</v>
      </c>
      <c r="G86" s="46">
        <v>3508</v>
      </c>
    </row>
    <row r="87" spans="1:7" x14ac:dyDescent="0.2">
      <c r="A87" s="112" t="s">
        <v>124</v>
      </c>
      <c r="B87" s="46" t="s">
        <v>162</v>
      </c>
      <c r="C87" s="46">
        <v>104</v>
      </c>
      <c r="D87" s="46">
        <v>594</v>
      </c>
      <c r="E87" s="46">
        <v>166</v>
      </c>
      <c r="F87" s="46">
        <v>1136</v>
      </c>
      <c r="G87" s="46">
        <v>4366</v>
      </c>
    </row>
    <row r="88" spans="1:7" x14ac:dyDescent="0.2">
      <c r="A88" s="112" t="s">
        <v>124</v>
      </c>
      <c r="B88" s="46" t="s">
        <v>30</v>
      </c>
      <c r="C88" s="46">
        <v>2305</v>
      </c>
      <c r="D88" s="46">
        <v>1301</v>
      </c>
      <c r="E88" s="46">
        <v>2075</v>
      </c>
      <c r="F88" s="46">
        <v>5757</v>
      </c>
      <c r="G88" s="46">
        <v>22792</v>
      </c>
    </row>
    <row r="89" spans="1:7" x14ac:dyDescent="0.2">
      <c r="A89" s="112" t="s">
        <v>126</v>
      </c>
      <c r="B89" s="46" t="s">
        <v>293</v>
      </c>
      <c r="C89" s="46">
        <v>2274</v>
      </c>
      <c r="D89" s="46">
        <v>570</v>
      </c>
      <c r="E89" s="46">
        <v>531</v>
      </c>
      <c r="F89" s="46">
        <v>2844</v>
      </c>
      <c r="G89" s="46">
        <v>5109</v>
      </c>
    </row>
    <row r="90" spans="1:7" x14ac:dyDescent="0.2">
      <c r="A90" s="112" t="s">
        <v>126</v>
      </c>
      <c r="B90" s="46" t="s">
        <v>162</v>
      </c>
      <c r="C90" s="46">
        <v>0</v>
      </c>
      <c r="D90" s="46">
        <v>0</v>
      </c>
      <c r="E90" s="46">
        <v>0</v>
      </c>
      <c r="F90" s="46">
        <v>203</v>
      </c>
      <c r="G90" s="46">
        <v>243</v>
      </c>
    </row>
    <row r="91" spans="1:7" x14ac:dyDescent="0.2">
      <c r="A91" s="112" t="s">
        <v>126</v>
      </c>
      <c r="B91" s="46" t="s">
        <v>30</v>
      </c>
      <c r="C91" s="46">
        <v>2274</v>
      </c>
      <c r="D91" s="46">
        <v>570</v>
      </c>
      <c r="E91" s="46">
        <v>531</v>
      </c>
      <c r="F91" s="46">
        <v>3047</v>
      </c>
      <c r="G91" s="46">
        <v>5352</v>
      </c>
    </row>
    <row r="92" spans="1:7" x14ac:dyDescent="0.2">
      <c r="A92" s="112" t="s">
        <v>128</v>
      </c>
      <c r="B92" s="46" t="s">
        <v>294</v>
      </c>
      <c r="C92" s="46">
        <v>1340</v>
      </c>
      <c r="D92" s="46">
        <v>258</v>
      </c>
      <c r="E92" s="46">
        <v>4588</v>
      </c>
      <c r="F92" s="46">
        <v>3828</v>
      </c>
      <c r="G92" s="46">
        <v>12296</v>
      </c>
    </row>
    <row r="93" spans="1:7" x14ac:dyDescent="0.2">
      <c r="A93" s="112" t="s">
        <v>128</v>
      </c>
      <c r="B93" s="46" t="s">
        <v>295</v>
      </c>
      <c r="C93" s="46">
        <v>846</v>
      </c>
      <c r="D93" s="46">
        <v>373</v>
      </c>
      <c r="E93" s="46">
        <v>2902</v>
      </c>
      <c r="F93" s="46">
        <v>2856</v>
      </c>
      <c r="G93" s="46">
        <v>11243</v>
      </c>
    </row>
    <row r="94" spans="1:7" x14ac:dyDescent="0.2">
      <c r="A94" s="112" t="s">
        <v>128</v>
      </c>
      <c r="B94" s="46" t="s">
        <v>30</v>
      </c>
      <c r="C94" s="46">
        <v>2186</v>
      </c>
      <c r="D94" s="46">
        <v>631</v>
      </c>
      <c r="E94" s="46">
        <v>7490</v>
      </c>
      <c r="F94" s="46">
        <v>6684</v>
      </c>
      <c r="G94" s="46">
        <v>23539</v>
      </c>
    </row>
    <row r="95" spans="1:7" x14ac:dyDescent="0.2">
      <c r="A95" s="112" t="s">
        <v>130</v>
      </c>
      <c r="B95" s="46" t="s">
        <v>296</v>
      </c>
      <c r="C95" s="46">
        <v>625</v>
      </c>
      <c r="D95" s="46">
        <v>596</v>
      </c>
      <c r="E95" s="46">
        <v>204</v>
      </c>
      <c r="F95" s="46">
        <v>2018</v>
      </c>
      <c r="G95" s="46">
        <v>5693</v>
      </c>
    </row>
    <row r="96" spans="1:7" x14ac:dyDescent="0.2">
      <c r="A96" s="112" t="s">
        <v>130</v>
      </c>
      <c r="B96" s="46" t="s">
        <v>297</v>
      </c>
      <c r="C96" s="46">
        <v>276</v>
      </c>
      <c r="D96" s="46">
        <v>203</v>
      </c>
      <c r="E96" s="46">
        <v>180</v>
      </c>
      <c r="F96" s="46">
        <v>762</v>
      </c>
      <c r="G96" s="46">
        <v>1828</v>
      </c>
    </row>
    <row r="97" spans="1:7" x14ac:dyDescent="0.2">
      <c r="A97" s="112" t="s">
        <v>130</v>
      </c>
      <c r="B97" s="46" t="s">
        <v>298</v>
      </c>
      <c r="C97" s="46">
        <v>266</v>
      </c>
      <c r="D97" s="46">
        <v>331</v>
      </c>
      <c r="E97" s="46">
        <v>150</v>
      </c>
      <c r="F97" s="46">
        <v>1107</v>
      </c>
      <c r="G97" s="46">
        <v>3791</v>
      </c>
    </row>
    <row r="98" spans="1:7" x14ac:dyDescent="0.2">
      <c r="A98" s="112" t="s">
        <v>130</v>
      </c>
      <c r="B98" s="46" t="s">
        <v>299</v>
      </c>
      <c r="C98" s="46">
        <v>214</v>
      </c>
      <c r="D98" s="46">
        <v>73</v>
      </c>
      <c r="E98" s="46">
        <v>280</v>
      </c>
      <c r="F98" s="46">
        <v>508</v>
      </c>
      <c r="G98" s="46">
        <v>1769</v>
      </c>
    </row>
    <row r="99" spans="1:7" x14ac:dyDescent="0.2">
      <c r="A99" s="112" t="s">
        <v>130</v>
      </c>
      <c r="B99" s="46" t="s">
        <v>300</v>
      </c>
      <c r="C99" s="46">
        <v>116</v>
      </c>
      <c r="D99" s="46">
        <v>149</v>
      </c>
      <c r="E99" s="46">
        <v>308</v>
      </c>
      <c r="F99" s="46">
        <v>573</v>
      </c>
      <c r="G99" s="46">
        <v>1941</v>
      </c>
    </row>
    <row r="100" spans="1:7" x14ac:dyDescent="0.2">
      <c r="A100" s="112" t="s">
        <v>130</v>
      </c>
      <c r="B100" s="46" t="s">
        <v>162</v>
      </c>
      <c r="C100" s="46">
        <v>475</v>
      </c>
      <c r="D100" s="46">
        <v>629</v>
      </c>
      <c r="E100" s="46">
        <v>837</v>
      </c>
      <c r="F100" s="46">
        <v>2693</v>
      </c>
      <c r="G100" s="46">
        <v>7725</v>
      </c>
    </row>
    <row r="101" spans="1:7" x14ac:dyDescent="0.2">
      <c r="A101" s="112" t="s">
        <v>130</v>
      </c>
      <c r="B101" s="46" t="s">
        <v>30</v>
      </c>
      <c r="C101" s="46">
        <v>1972</v>
      </c>
      <c r="D101" s="46">
        <v>1981</v>
      </c>
      <c r="E101" s="46">
        <v>1959</v>
      </c>
      <c r="F101" s="46">
        <v>7661</v>
      </c>
      <c r="G101" s="46">
        <v>22747</v>
      </c>
    </row>
    <row r="102" spans="1:7" x14ac:dyDescent="0.2">
      <c r="A102" s="112" t="s">
        <v>132</v>
      </c>
      <c r="B102" s="46" t="s">
        <v>301</v>
      </c>
      <c r="C102" s="46">
        <v>1848</v>
      </c>
      <c r="D102" s="46">
        <v>1400</v>
      </c>
      <c r="E102" s="46">
        <v>3533</v>
      </c>
      <c r="F102" s="46">
        <v>5027</v>
      </c>
      <c r="G102" s="46">
        <v>12769</v>
      </c>
    </row>
    <row r="103" spans="1:7" x14ac:dyDescent="0.2">
      <c r="A103" s="112" t="s">
        <v>132</v>
      </c>
      <c r="B103" s="46" t="s">
        <v>30</v>
      </c>
      <c r="C103" s="46">
        <v>1848</v>
      </c>
      <c r="D103" s="46">
        <v>1400</v>
      </c>
      <c r="E103" s="46">
        <v>3533</v>
      </c>
      <c r="F103" s="46">
        <v>5027</v>
      </c>
      <c r="G103" s="46">
        <v>12769</v>
      </c>
    </row>
    <row r="104" spans="1:7" x14ac:dyDescent="0.2">
      <c r="A104" s="112" t="s">
        <v>134</v>
      </c>
      <c r="B104" s="46" t="s">
        <v>302</v>
      </c>
      <c r="C104" s="46">
        <v>511</v>
      </c>
      <c r="D104" s="46">
        <v>405</v>
      </c>
      <c r="E104" s="46">
        <v>136</v>
      </c>
      <c r="F104" s="46">
        <v>1924</v>
      </c>
      <c r="G104" s="46">
        <v>6920</v>
      </c>
    </row>
    <row r="105" spans="1:7" x14ac:dyDescent="0.2">
      <c r="A105" s="112" t="s">
        <v>134</v>
      </c>
      <c r="B105" s="46" t="s">
        <v>303</v>
      </c>
      <c r="C105" s="46">
        <v>180</v>
      </c>
      <c r="D105" s="46">
        <v>240</v>
      </c>
      <c r="E105" s="46">
        <v>159</v>
      </c>
      <c r="F105" s="46">
        <v>733</v>
      </c>
      <c r="G105" s="46">
        <v>2178</v>
      </c>
    </row>
    <row r="106" spans="1:7" x14ac:dyDescent="0.2">
      <c r="A106" s="112" t="s">
        <v>134</v>
      </c>
      <c r="B106" s="46" t="s">
        <v>304</v>
      </c>
      <c r="C106" s="46">
        <v>169</v>
      </c>
      <c r="D106" s="46">
        <v>205</v>
      </c>
      <c r="E106" s="46">
        <v>167</v>
      </c>
      <c r="F106" s="46">
        <v>808</v>
      </c>
      <c r="G106" s="46">
        <v>1845</v>
      </c>
    </row>
    <row r="107" spans="1:7" x14ac:dyDescent="0.2">
      <c r="A107" s="112" t="s">
        <v>134</v>
      </c>
      <c r="B107" s="46" t="s">
        <v>305</v>
      </c>
      <c r="C107" s="46">
        <v>83</v>
      </c>
      <c r="D107" s="46">
        <v>73</v>
      </c>
      <c r="E107" s="46">
        <v>36</v>
      </c>
      <c r="F107" s="46">
        <v>169</v>
      </c>
      <c r="G107" s="46">
        <v>596</v>
      </c>
    </row>
    <row r="108" spans="1:7" x14ac:dyDescent="0.2">
      <c r="A108" s="112" t="s">
        <v>134</v>
      </c>
      <c r="B108" s="46" t="s">
        <v>306</v>
      </c>
      <c r="C108" s="46">
        <v>75</v>
      </c>
      <c r="D108" s="46">
        <v>81</v>
      </c>
      <c r="E108" s="46">
        <v>69</v>
      </c>
      <c r="F108" s="46">
        <v>382</v>
      </c>
      <c r="G108" s="46">
        <v>1225</v>
      </c>
    </row>
    <row r="109" spans="1:7" x14ac:dyDescent="0.2">
      <c r="A109" s="112" t="s">
        <v>134</v>
      </c>
      <c r="B109" s="46" t="s">
        <v>307</v>
      </c>
      <c r="C109" s="46">
        <v>74</v>
      </c>
      <c r="D109" s="46">
        <v>60</v>
      </c>
      <c r="E109" s="46">
        <v>40</v>
      </c>
      <c r="F109" s="46">
        <v>297</v>
      </c>
      <c r="G109" s="46">
        <v>822</v>
      </c>
    </row>
    <row r="110" spans="1:7" x14ac:dyDescent="0.2">
      <c r="A110" s="112" t="s">
        <v>134</v>
      </c>
      <c r="B110" s="46" t="s">
        <v>162</v>
      </c>
      <c r="C110" s="46">
        <v>83</v>
      </c>
      <c r="D110" s="46">
        <v>118</v>
      </c>
      <c r="E110" s="46">
        <v>135</v>
      </c>
      <c r="F110" s="46">
        <v>406</v>
      </c>
      <c r="G110" s="46">
        <v>1320</v>
      </c>
    </row>
    <row r="111" spans="1:7" x14ac:dyDescent="0.2">
      <c r="A111" s="112" t="s">
        <v>134</v>
      </c>
      <c r="B111" s="46" t="s">
        <v>30</v>
      </c>
      <c r="C111" s="46">
        <v>1175</v>
      </c>
      <c r="D111" s="46">
        <v>1182</v>
      </c>
      <c r="E111" s="46">
        <v>742</v>
      </c>
      <c r="F111" s="46">
        <v>4719</v>
      </c>
      <c r="G111" s="46">
        <v>14906</v>
      </c>
    </row>
    <row r="112" spans="1:7" x14ac:dyDescent="0.2">
      <c r="A112" s="112" t="s">
        <v>136</v>
      </c>
      <c r="B112" s="46" t="s">
        <v>308</v>
      </c>
      <c r="C112" s="46">
        <v>462</v>
      </c>
      <c r="D112" s="46">
        <v>553</v>
      </c>
      <c r="E112" s="46">
        <v>285</v>
      </c>
      <c r="F112" s="46">
        <v>1753</v>
      </c>
      <c r="G112" s="46">
        <v>4008</v>
      </c>
    </row>
    <row r="113" spans="1:7" x14ac:dyDescent="0.2">
      <c r="A113" s="112" t="s">
        <v>136</v>
      </c>
      <c r="B113" s="46" t="s">
        <v>309</v>
      </c>
      <c r="C113" s="46">
        <v>434</v>
      </c>
      <c r="D113" s="46">
        <v>621</v>
      </c>
      <c r="E113" s="46">
        <v>262</v>
      </c>
      <c r="F113" s="46">
        <v>1683</v>
      </c>
      <c r="G113" s="46">
        <v>4194</v>
      </c>
    </row>
    <row r="114" spans="1:7" x14ac:dyDescent="0.2">
      <c r="A114" s="112" t="s">
        <v>136</v>
      </c>
      <c r="B114" s="46" t="s">
        <v>310</v>
      </c>
      <c r="C114" s="46">
        <v>98</v>
      </c>
      <c r="D114" s="46">
        <v>79</v>
      </c>
      <c r="E114" s="46">
        <v>51</v>
      </c>
      <c r="F114" s="46">
        <v>345</v>
      </c>
      <c r="G114" s="46">
        <v>959</v>
      </c>
    </row>
    <row r="115" spans="1:7" x14ac:dyDescent="0.2">
      <c r="A115" s="112" t="s">
        <v>136</v>
      </c>
      <c r="B115" s="46" t="s">
        <v>30</v>
      </c>
      <c r="C115" s="46">
        <v>994</v>
      </c>
      <c r="D115" s="46">
        <v>1253</v>
      </c>
      <c r="E115" s="46">
        <v>598</v>
      </c>
      <c r="F115" s="46">
        <v>3781</v>
      </c>
      <c r="G115" s="46">
        <v>9161</v>
      </c>
    </row>
    <row r="116" spans="1:7" x14ac:dyDescent="0.2">
      <c r="A116" s="112" t="s">
        <v>138</v>
      </c>
      <c r="B116" s="46" t="s">
        <v>311</v>
      </c>
      <c r="C116" s="46">
        <v>246</v>
      </c>
      <c r="D116" s="46">
        <v>3</v>
      </c>
      <c r="E116" s="46">
        <v>557</v>
      </c>
      <c r="F116" s="46">
        <v>487</v>
      </c>
      <c r="G116" s="46">
        <v>3844</v>
      </c>
    </row>
    <row r="117" spans="1:7" x14ac:dyDescent="0.2">
      <c r="A117" s="112" t="s">
        <v>138</v>
      </c>
      <c r="B117" s="46" t="s">
        <v>312</v>
      </c>
      <c r="C117" s="46">
        <v>154</v>
      </c>
      <c r="D117" s="46">
        <v>39</v>
      </c>
      <c r="E117" s="46">
        <v>508</v>
      </c>
      <c r="F117" s="46">
        <v>566</v>
      </c>
      <c r="G117" s="46">
        <v>1252</v>
      </c>
    </row>
    <row r="118" spans="1:7" x14ac:dyDescent="0.2">
      <c r="A118" s="112" t="s">
        <v>138</v>
      </c>
      <c r="B118" s="46" t="s">
        <v>313</v>
      </c>
      <c r="C118" s="46">
        <v>148</v>
      </c>
      <c r="D118" s="46">
        <v>49</v>
      </c>
      <c r="E118" s="46">
        <v>83</v>
      </c>
      <c r="F118" s="46">
        <v>661</v>
      </c>
      <c r="G118" s="46">
        <v>1379</v>
      </c>
    </row>
    <row r="119" spans="1:7" x14ac:dyDescent="0.2">
      <c r="A119" s="112" t="s">
        <v>138</v>
      </c>
      <c r="B119" s="46" t="s">
        <v>314</v>
      </c>
      <c r="C119" s="46">
        <v>109</v>
      </c>
      <c r="D119" s="46">
        <v>10</v>
      </c>
      <c r="E119" s="46">
        <v>324</v>
      </c>
      <c r="F119" s="46">
        <v>415</v>
      </c>
      <c r="G119" s="46">
        <v>943</v>
      </c>
    </row>
    <row r="120" spans="1:7" x14ac:dyDescent="0.2">
      <c r="A120" s="112" t="s">
        <v>138</v>
      </c>
      <c r="B120" s="46" t="s">
        <v>315</v>
      </c>
      <c r="C120" s="46">
        <v>78</v>
      </c>
      <c r="D120" s="46">
        <v>10</v>
      </c>
      <c r="E120" s="46">
        <v>10</v>
      </c>
      <c r="F120" s="46">
        <v>205</v>
      </c>
      <c r="G120" s="46">
        <v>288</v>
      </c>
    </row>
    <row r="121" spans="1:7" x14ac:dyDescent="0.2">
      <c r="A121" s="112" t="s">
        <v>138</v>
      </c>
      <c r="B121" s="46" t="s">
        <v>316</v>
      </c>
      <c r="C121" s="46">
        <v>67</v>
      </c>
      <c r="D121" s="46">
        <v>292</v>
      </c>
      <c r="E121" s="46">
        <v>514</v>
      </c>
      <c r="F121" s="46">
        <v>1141</v>
      </c>
      <c r="G121" s="46">
        <v>2940</v>
      </c>
    </row>
    <row r="122" spans="1:7" x14ac:dyDescent="0.2">
      <c r="A122" s="112" t="s">
        <v>138</v>
      </c>
      <c r="B122" s="46" t="s">
        <v>162</v>
      </c>
      <c r="C122" s="46">
        <v>134</v>
      </c>
      <c r="D122" s="46">
        <v>16</v>
      </c>
      <c r="E122" s="46">
        <v>227</v>
      </c>
      <c r="F122" s="46">
        <v>621</v>
      </c>
      <c r="G122" s="46">
        <v>2486</v>
      </c>
    </row>
    <row r="123" spans="1:7" x14ac:dyDescent="0.2">
      <c r="A123" s="112" t="s">
        <v>138</v>
      </c>
      <c r="B123" s="46" t="s">
        <v>30</v>
      </c>
      <c r="C123" s="46">
        <v>936</v>
      </c>
      <c r="D123" s="46">
        <v>419</v>
      </c>
      <c r="E123" s="46">
        <v>2223</v>
      </c>
      <c r="F123" s="46">
        <v>4096</v>
      </c>
      <c r="G123" s="46">
        <v>13132</v>
      </c>
    </row>
    <row r="124" spans="1:7" x14ac:dyDescent="0.2">
      <c r="A124" s="112" t="s">
        <v>140</v>
      </c>
      <c r="B124" s="46" t="s">
        <v>317</v>
      </c>
      <c r="C124" s="46">
        <v>480</v>
      </c>
      <c r="D124" s="46">
        <v>405</v>
      </c>
      <c r="E124" s="46">
        <v>700</v>
      </c>
      <c r="F124" s="46">
        <v>2043</v>
      </c>
      <c r="G124" s="46">
        <v>6981</v>
      </c>
    </row>
    <row r="125" spans="1:7" x14ac:dyDescent="0.2">
      <c r="A125" s="112" t="s">
        <v>140</v>
      </c>
      <c r="B125" s="46" t="s">
        <v>318</v>
      </c>
      <c r="C125" s="46">
        <v>291</v>
      </c>
      <c r="D125" s="46">
        <v>1612</v>
      </c>
      <c r="E125" s="46">
        <v>944</v>
      </c>
      <c r="F125" s="46">
        <v>4518</v>
      </c>
      <c r="G125" s="46">
        <v>17767</v>
      </c>
    </row>
    <row r="126" spans="1:7" x14ac:dyDescent="0.2">
      <c r="A126" s="112" t="s">
        <v>140</v>
      </c>
      <c r="B126" s="46" t="s">
        <v>319</v>
      </c>
      <c r="C126" s="46">
        <v>105</v>
      </c>
      <c r="D126" s="46">
        <v>74</v>
      </c>
      <c r="E126" s="46">
        <v>864</v>
      </c>
      <c r="F126" s="46">
        <v>2407</v>
      </c>
      <c r="G126" s="46">
        <v>5777</v>
      </c>
    </row>
    <row r="127" spans="1:7" x14ac:dyDescent="0.2">
      <c r="A127" s="112" t="s">
        <v>140</v>
      </c>
      <c r="B127" s="46" t="s">
        <v>162</v>
      </c>
      <c r="C127" s="46">
        <v>15</v>
      </c>
      <c r="D127" s="46">
        <v>17</v>
      </c>
      <c r="E127" s="46">
        <v>164</v>
      </c>
      <c r="F127" s="46">
        <v>222</v>
      </c>
      <c r="G127" s="46">
        <v>1805</v>
      </c>
    </row>
    <row r="128" spans="1:7" x14ac:dyDescent="0.2">
      <c r="A128" s="112" t="s">
        <v>140</v>
      </c>
      <c r="B128" s="46" t="s">
        <v>30</v>
      </c>
      <c r="C128" s="46">
        <v>891</v>
      </c>
      <c r="D128" s="46">
        <v>2108</v>
      </c>
      <c r="E128" s="46">
        <v>2672</v>
      </c>
      <c r="F128" s="46">
        <v>9190</v>
      </c>
      <c r="G128" s="46">
        <v>32330</v>
      </c>
    </row>
    <row r="129" spans="1:7" x14ac:dyDescent="0.2">
      <c r="A129" s="112" t="s">
        <v>142</v>
      </c>
      <c r="B129" s="46" t="s">
        <v>320</v>
      </c>
      <c r="C129" s="46">
        <v>679</v>
      </c>
      <c r="D129" s="46">
        <v>428</v>
      </c>
      <c r="E129" s="46">
        <v>316</v>
      </c>
      <c r="F129" s="46">
        <v>1639</v>
      </c>
      <c r="G129" s="46">
        <v>3758</v>
      </c>
    </row>
    <row r="130" spans="1:7" x14ac:dyDescent="0.2">
      <c r="A130" s="112" t="s">
        <v>142</v>
      </c>
      <c r="B130" s="46" t="s">
        <v>321</v>
      </c>
      <c r="C130" s="46">
        <v>148</v>
      </c>
      <c r="D130" s="46">
        <v>74</v>
      </c>
      <c r="E130" s="46">
        <v>209</v>
      </c>
      <c r="F130" s="46">
        <v>437</v>
      </c>
      <c r="G130" s="46">
        <v>2061</v>
      </c>
    </row>
    <row r="131" spans="1:7" x14ac:dyDescent="0.2">
      <c r="A131" s="112" t="s">
        <v>142</v>
      </c>
      <c r="B131" s="46" t="s">
        <v>30</v>
      </c>
      <c r="C131" s="46">
        <v>827</v>
      </c>
      <c r="D131" s="46">
        <v>502</v>
      </c>
      <c r="E131" s="46">
        <v>525</v>
      </c>
      <c r="F131" s="46">
        <v>2076</v>
      </c>
      <c r="G131" s="46">
        <v>5819</v>
      </c>
    </row>
    <row r="132" spans="1:7" x14ac:dyDescent="0.2">
      <c r="A132" s="112" t="s">
        <v>144</v>
      </c>
      <c r="B132" s="46" t="s">
        <v>322</v>
      </c>
      <c r="C132" s="46">
        <v>326</v>
      </c>
      <c r="D132" s="46">
        <v>513</v>
      </c>
      <c r="E132" s="46">
        <v>764</v>
      </c>
      <c r="F132" s="46">
        <v>4392</v>
      </c>
      <c r="G132" s="46">
        <v>11420</v>
      </c>
    </row>
    <row r="133" spans="1:7" x14ac:dyDescent="0.2">
      <c r="A133" s="112" t="s">
        <v>144</v>
      </c>
      <c r="B133" s="46" t="s">
        <v>323</v>
      </c>
      <c r="C133" s="46">
        <v>272</v>
      </c>
      <c r="D133" s="46">
        <v>279</v>
      </c>
      <c r="E133" s="46">
        <v>183</v>
      </c>
      <c r="F133" s="46">
        <v>1626</v>
      </c>
      <c r="G133" s="46">
        <v>5639</v>
      </c>
    </row>
    <row r="134" spans="1:7" x14ac:dyDescent="0.2">
      <c r="A134" s="112" t="s">
        <v>144</v>
      </c>
      <c r="B134" s="46" t="s">
        <v>162</v>
      </c>
      <c r="C134" s="46">
        <v>0</v>
      </c>
      <c r="D134" s="46">
        <v>0</v>
      </c>
      <c r="E134" s="46">
        <v>416</v>
      </c>
      <c r="F134" s="46">
        <v>3996</v>
      </c>
      <c r="G134" s="46">
        <v>7353</v>
      </c>
    </row>
    <row r="135" spans="1:7" x14ac:dyDescent="0.2">
      <c r="A135" s="112" t="s">
        <v>144</v>
      </c>
      <c r="B135" s="46" t="s">
        <v>30</v>
      </c>
      <c r="C135" s="46">
        <v>598</v>
      </c>
      <c r="D135" s="46">
        <v>792</v>
      </c>
      <c r="E135" s="46">
        <v>1363</v>
      </c>
      <c r="F135" s="46">
        <v>10014</v>
      </c>
      <c r="G135" s="46">
        <v>24412</v>
      </c>
    </row>
    <row r="136" spans="1:7" x14ac:dyDescent="0.2">
      <c r="A136" s="112" t="s">
        <v>146</v>
      </c>
      <c r="B136" s="46" t="s">
        <v>324</v>
      </c>
      <c r="C136" s="46">
        <v>502</v>
      </c>
      <c r="D136" s="46">
        <v>192</v>
      </c>
      <c r="E136" s="46">
        <v>0</v>
      </c>
      <c r="F136" s="46">
        <v>1002</v>
      </c>
      <c r="G136" s="46">
        <v>1004</v>
      </c>
    </row>
    <row r="137" spans="1:7" x14ac:dyDescent="0.2">
      <c r="A137" s="112" t="s">
        <v>146</v>
      </c>
      <c r="B137" s="46" t="s">
        <v>30</v>
      </c>
      <c r="C137" s="46">
        <v>502</v>
      </c>
      <c r="D137" s="46">
        <v>192</v>
      </c>
      <c r="E137" s="46">
        <v>0</v>
      </c>
      <c r="F137" s="46">
        <v>1002</v>
      </c>
      <c r="G137" s="46">
        <v>1004</v>
      </c>
    </row>
    <row r="138" spans="1:7" x14ac:dyDescent="0.2">
      <c r="A138" s="112" t="s">
        <v>148</v>
      </c>
      <c r="B138" s="46" t="s">
        <v>325</v>
      </c>
      <c r="C138" s="46">
        <v>141</v>
      </c>
      <c r="D138" s="46">
        <v>201</v>
      </c>
      <c r="E138" s="46">
        <v>195</v>
      </c>
      <c r="F138" s="46">
        <v>604</v>
      </c>
      <c r="G138" s="46">
        <v>1583</v>
      </c>
    </row>
    <row r="139" spans="1:7" x14ac:dyDescent="0.2">
      <c r="A139" s="112" t="s">
        <v>148</v>
      </c>
      <c r="B139" s="46" t="s">
        <v>271</v>
      </c>
      <c r="C139" s="46">
        <v>127</v>
      </c>
      <c r="D139" s="46">
        <v>270</v>
      </c>
      <c r="E139" s="46">
        <v>197</v>
      </c>
      <c r="F139" s="46">
        <v>693</v>
      </c>
      <c r="G139" s="46">
        <v>2697</v>
      </c>
    </row>
    <row r="140" spans="1:7" x14ac:dyDescent="0.2">
      <c r="A140" s="112" t="s">
        <v>148</v>
      </c>
      <c r="B140" s="46" t="s">
        <v>326</v>
      </c>
      <c r="C140" s="46">
        <v>77</v>
      </c>
      <c r="D140" s="46">
        <v>130</v>
      </c>
      <c r="E140" s="46">
        <v>304</v>
      </c>
      <c r="F140" s="46">
        <v>446</v>
      </c>
      <c r="G140" s="46">
        <v>2524</v>
      </c>
    </row>
    <row r="141" spans="1:7" x14ac:dyDescent="0.2">
      <c r="A141" s="112" t="s">
        <v>148</v>
      </c>
      <c r="B141" s="46" t="s">
        <v>327</v>
      </c>
      <c r="C141" s="46">
        <v>57</v>
      </c>
      <c r="D141" s="46">
        <v>62</v>
      </c>
      <c r="E141" s="46">
        <v>102</v>
      </c>
      <c r="F141" s="46">
        <v>228</v>
      </c>
      <c r="G141" s="46">
        <v>624</v>
      </c>
    </row>
    <row r="142" spans="1:7" x14ac:dyDescent="0.2">
      <c r="A142" s="112" t="s">
        <v>148</v>
      </c>
      <c r="B142" s="46" t="s">
        <v>328</v>
      </c>
      <c r="C142" s="46">
        <v>49</v>
      </c>
      <c r="D142" s="46">
        <v>20</v>
      </c>
      <c r="E142" s="46">
        <v>0</v>
      </c>
      <c r="F142" s="46">
        <v>86</v>
      </c>
      <c r="G142" s="46">
        <v>86</v>
      </c>
    </row>
    <row r="143" spans="1:7" x14ac:dyDescent="0.2">
      <c r="A143" s="112" t="s">
        <v>148</v>
      </c>
      <c r="B143" s="46" t="s">
        <v>162</v>
      </c>
      <c r="C143" s="46">
        <v>19</v>
      </c>
      <c r="D143" s="46">
        <v>12</v>
      </c>
      <c r="E143" s="46">
        <v>47</v>
      </c>
      <c r="F143" s="46">
        <v>70</v>
      </c>
      <c r="G143" s="46">
        <v>249</v>
      </c>
    </row>
    <row r="144" spans="1:7" x14ac:dyDescent="0.2">
      <c r="A144" s="112" t="s">
        <v>148</v>
      </c>
      <c r="B144" s="46" t="s">
        <v>30</v>
      </c>
      <c r="C144" s="46">
        <v>470</v>
      </c>
      <c r="D144" s="46">
        <v>695</v>
      </c>
      <c r="E144" s="46">
        <v>845</v>
      </c>
      <c r="F144" s="46">
        <v>2127</v>
      </c>
      <c r="G144" s="46">
        <v>7763</v>
      </c>
    </row>
    <row r="145" spans="1:7" x14ac:dyDescent="0.2">
      <c r="A145" s="112" t="s">
        <v>150</v>
      </c>
      <c r="B145" s="46" t="s">
        <v>329</v>
      </c>
      <c r="C145" s="46">
        <v>238</v>
      </c>
      <c r="D145" s="46">
        <v>238</v>
      </c>
      <c r="E145" s="46">
        <v>0</v>
      </c>
      <c r="F145" s="46">
        <v>1062</v>
      </c>
      <c r="G145" s="46">
        <v>2104</v>
      </c>
    </row>
    <row r="146" spans="1:7" x14ac:dyDescent="0.2">
      <c r="A146" s="112" t="s">
        <v>150</v>
      </c>
      <c r="B146" s="46" t="s">
        <v>330</v>
      </c>
      <c r="C146" s="46">
        <v>170</v>
      </c>
      <c r="D146" s="46">
        <v>150</v>
      </c>
      <c r="E146" s="46">
        <v>115</v>
      </c>
      <c r="F146" s="46">
        <v>701</v>
      </c>
      <c r="G146" s="46">
        <v>2702</v>
      </c>
    </row>
    <row r="147" spans="1:7" x14ac:dyDescent="0.2">
      <c r="A147" s="112" t="s">
        <v>150</v>
      </c>
      <c r="B147" s="46" t="s">
        <v>331</v>
      </c>
      <c r="C147" s="46">
        <v>50</v>
      </c>
      <c r="D147" s="46">
        <v>92</v>
      </c>
      <c r="E147" s="46">
        <v>0</v>
      </c>
      <c r="F147" s="46">
        <v>257</v>
      </c>
      <c r="G147" s="46">
        <v>550</v>
      </c>
    </row>
    <row r="148" spans="1:7" x14ac:dyDescent="0.2">
      <c r="A148" s="112" t="s">
        <v>150</v>
      </c>
      <c r="B148" s="46" t="s">
        <v>162</v>
      </c>
      <c r="C148" s="46">
        <v>0</v>
      </c>
      <c r="D148" s="46">
        <v>0</v>
      </c>
      <c r="E148" s="46">
        <v>120</v>
      </c>
      <c r="F148" s="46">
        <v>0</v>
      </c>
      <c r="G148" s="46">
        <v>107</v>
      </c>
    </row>
    <row r="149" spans="1:7" x14ac:dyDescent="0.2">
      <c r="A149" s="112" t="s">
        <v>150</v>
      </c>
      <c r="B149" s="46" t="s">
        <v>30</v>
      </c>
      <c r="C149" s="46">
        <v>458</v>
      </c>
      <c r="D149" s="46">
        <v>480</v>
      </c>
      <c r="E149" s="46">
        <v>235</v>
      </c>
      <c r="F149" s="46">
        <v>2020</v>
      </c>
      <c r="G149" s="46">
        <v>5463</v>
      </c>
    </row>
    <row r="150" spans="1:7" x14ac:dyDescent="0.2">
      <c r="A150" s="112" t="s">
        <v>332</v>
      </c>
      <c r="B150" s="46" t="s">
        <v>30</v>
      </c>
      <c r="C150" s="46">
        <v>2080</v>
      </c>
      <c r="D150" s="46">
        <v>3704</v>
      </c>
      <c r="E150" s="46">
        <v>8403</v>
      </c>
      <c r="F150" s="46">
        <v>47126</v>
      </c>
      <c r="G150" s="46">
        <v>110756</v>
      </c>
    </row>
    <row r="151" spans="1:7" x14ac:dyDescent="0.2">
      <c r="A151" s="115" t="s">
        <v>30</v>
      </c>
      <c r="B151" s="47" t="s">
        <v>30</v>
      </c>
      <c r="C151" s="47">
        <v>76863</v>
      </c>
      <c r="D151" s="47">
        <v>64733</v>
      </c>
      <c r="E151" s="47">
        <v>87075</v>
      </c>
      <c r="F151" s="47">
        <v>324149</v>
      </c>
      <c r="G151" s="47">
        <v>932190</v>
      </c>
    </row>
    <row r="152" spans="1:7" x14ac:dyDescent="0.2">
      <c r="A152" s="112" t="s">
        <v>164</v>
      </c>
      <c r="B152" s="112"/>
      <c r="C152" s="112"/>
      <c r="D152" s="112"/>
      <c r="E152" s="112"/>
      <c r="F152" s="112"/>
      <c r="G152" s="112"/>
    </row>
    <row r="153" spans="1:7" x14ac:dyDescent="0.2">
      <c r="A153" s="112" t="s">
        <v>59</v>
      </c>
      <c r="B153" s="112"/>
      <c r="C153" s="112"/>
      <c r="D153" s="112"/>
      <c r="E153" s="112"/>
      <c r="F153" s="112"/>
      <c r="G153" s="112"/>
    </row>
  </sheetData>
  <sheetProtection sheet="1"/>
  <mergeCells count="30">
    <mergeCell ref="B1:E1"/>
    <mergeCell ref="A11:A20"/>
    <mergeCell ref="A21:A29"/>
    <mergeCell ref="A30:A37"/>
    <mergeCell ref="A38:A44"/>
    <mergeCell ref="A45:A50"/>
    <mergeCell ref="A51:A54"/>
    <mergeCell ref="A55:A57"/>
    <mergeCell ref="A58:A65"/>
    <mergeCell ref="A66:A71"/>
    <mergeCell ref="A72:A77"/>
    <mergeCell ref="A78:A82"/>
    <mergeCell ref="A83:A88"/>
    <mergeCell ref="A89:A91"/>
    <mergeCell ref="A92:A94"/>
    <mergeCell ref="A95:A101"/>
    <mergeCell ref="A102:A103"/>
    <mergeCell ref="A104:A111"/>
    <mergeCell ref="A112:A115"/>
    <mergeCell ref="A116:A123"/>
    <mergeCell ref="A124:A128"/>
    <mergeCell ref="A129:A131"/>
    <mergeCell ref="A132:A135"/>
    <mergeCell ref="A136:A137"/>
    <mergeCell ref="A138:A144"/>
    <mergeCell ref="A145:A149"/>
    <mergeCell ref="A150"/>
    <mergeCell ref="A151"/>
    <mergeCell ref="A152:G152"/>
    <mergeCell ref="A153:G153"/>
  </mergeCells>
  <hyperlinks>
    <hyperlink ref="A7" r:id="rId1" xr:uid="{00000000-0004-0000-0C00-000000000000}"/>
  </hyperlinks>
  <pageMargins left="0.7" right="0.7" top="0.75" bottom="0.75" header="0.3" footer="0.3"/>
  <pageSetup paperSize="9" orientation="portrait"/>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64"/>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113"/>
      <c r="C1" s="113"/>
      <c r="D1" s="113"/>
      <c r="E1" s="113"/>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334</v>
      </c>
    </row>
    <row r="6" spans="1:16" ht="15.95" customHeight="1" x14ac:dyDescent="0.2">
      <c r="A6" s="12" t="s">
        <v>25</v>
      </c>
    </row>
    <row r="7" spans="1:16" ht="15" customHeight="1" x14ac:dyDescent="0.2">
      <c r="A7" s="6" t="s">
        <v>23</v>
      </c>
    </row>
    <row r="9" spans="1:16" x14ac:dyDescent="0.2">
      <c r="A9" s="18"/>
      <c r="B9" s="18"/>
      <c r="C9" s="18"/>
      <c r="D9" s="18"/>
      <c r="E9" s="18"/>
      <c r="F9" s="18"/>
      <c r="G9" s="18"/>
    </row>
    <row r="10" spans="1:16" ht="22.5" x14ac:dyDescent="0.2">
      <c r="A10" s="48" t="s">
        <v>98</v>
      </c>
      <c r="B10" s="48" t="s">
        <v>235</v>
      </c>
      <c r="C10" s="21" t="s">
        <v>31</v>
      </c>
      <c r="D10" s="21" t="s">
        <v>32</v>
      </c>
      <c r="E10" s="21" t="s">
        <v>43</v>
      </c>
      <c r="F10" s="21" t="s">
        <v>99</v>
      </c>
      <c r="G10" s="21" t="s">
        <v>100</v>
      </c>
    </row>
    <row r="11" spans="1:16" x14ac:dyDescent="0.2">
      <c r="A11" s="112" t="s">
        <v>102</v>
      </c>
      <c r="B11" s="48" t="s">
        <v>335</v>
      </c>
      <c r="C11" s="48">
        <v>5156</v>
      </c>
      <c r="D11" s="48">
        <v>4846</v>
      </c>
      <c r="E11" s="48">
        <v>4949</v>
      </c>
      <c r="F11" s="48">
        <v>18142</v>
      </c>
      <c r="G11" s="48">
        <v>49179</v>
      </c>
    </row>
    <row r="12" spans="1:16" x14ac:dyDescent="0.2">
      <c r="A12" s="112" t="s">
        <v>102</v>
      </c>
      <c r="B12" s="48" t="s">
        <v>336</v>
      </c>
      <c r="C12" s="48">
        <v>614</v>
      </c>
      <c r="D12" s="48">
        <v>724</v>
      </c>
      <c r="E12" s="48">
        <v>951</v>
      </c>
      <c r="F12" s="48">
        <v>3741</v>
      </c>
      <c r="G12" s="48">
        <v>13134</v>
      </c>
    </row>
    <row r="13" spans="1:16" x14ac:dyDescent="0.2">
      <c r="A13" s="112" t="s">
        <v>102</v>
      </c>
      <c r="B13" s="48" t="s">
        <v>30</v>
      </c>
      <c r="C13" s="48">
        <v>5770</v>
      </c>
      <c r="D13" s="48">
        <v>5570</v>
      </c>
      <c r="E13" s="48">
        <v>5900</v>
      </c>
      <c r="F13" s="48">
        <v>21883</v>
      </c>
      <c r="G13" s="48">
        <v>62313</v>
      </c>
    </row>
    <row r="14" spans="1:16" x14ac:dyDescent="0.2">
      <c r="A14" s="112" t="s">
        <v>112</v>
      </c>
      <c r="B14" s="48" t="s">
        <v>337</v>
      </c>
      <c r="C14" s="48">
        <v>5028</v>
      </c>
      <c r="D14" s="48">
        <v>6923</v>
      </c>
      <c r="E14" s="48">
        <v>6728</v>
      </c>
      <c r="F14" s="48">
        <v>18347</v>
      </c>
      <c r="G14" s="48">
        <v>55494</v>
      </c>
    </row>
    <row r="15" spans="1:16" x14ac:dyDescent="0.2">
      <c r="A15" s="112" t="s">
        <v>112</v>
      </c>
      <c r="B15" s="48" t="s">
        <v>162</v>
      </c>
      <c r="C15" s="48">
        <v>162</v>
      </c>
      <c r="D15" s="48">
        <v>244</v>
      </c>
      <c r="E15" s="48">
        <v>660</v>
      </c>
      <c r="F15" s="48">
        <v>824</v>
      </c>
      <c r="G15" s="48">
        <v>6760</v>
      </c>
    </row>
    <row r="16" spans="1:16" x14ac:dyDescent="0.2">
      <c r="A16" s="112" t="s">
        <v>112</v>
      </c>
      <c r="B16" s="48" t="s">
        <v>30</v>
      </c>
      <c r="C16" s="48">
        <v>5190</v>
      </c>
      <c r="D16" s="48">
        <v>7167</v>
      </c>
      <c r="E16" s="48">
        <v>7388</v>
      </c>
      <c r="F16" s="48">
        <v>19171</v>
      </c>
      <c r="G16" s="48">
        <v>62254</v>
      </c>
    </row>
    <row r="17" spans="1:7" x14ac:dyDescent="0.2">
      <c r="A17" s="112" t="s">
        <v>132</v>
      </c>
      <c r="B17" s="48" t="s">
        <v>338</v>
      </c>
      <c r="C17" s="48">
        <v>3252</v>
      </c>
      <c r="D17" s="48">
        <v>2441</v>
      </c>
      <c r="E17" s="48">
        <v>2635</v>
      </c>
      <c r="F17" s="48">
        <v>9669</v>
      </c>
      <c r="G17" s="48">
        <v>25600</v>
      </c>
    </row>
    <row r="18" spans="1:7" x14ac:dyDescent="0.2">
      <c r="A18" s="112" t="s">
        <v>132</v>
      </c>
      <c r="B18" s="48" t="s">
        <v>30</v>
      </c>
      <c r="C18" s="48">
        <v>3252</v>
      </c>
      <c r="D18" s="48">
        <v>2441</v>
      </c>
      <c r="E18" s="48">
        <v>2635</v>
      </c>
      <c r="F18" s="48">
        <v>9669</v>
      </c>
      <c r="G18" s="48">
        <v>25600</v>
      </c>
    </row>
    <row r="19" spans="1:7" x14ac:dyDescent="0.2">
      <c r="A19" s="112" t="s">
        <v>110</v>
      </c>
      <c r="B19" s="48" t="s">
        <v>339</v>
      </c>
      <c r="C19" s="48">
        <v>3157</v>
      </c>
      <c r="D19" s="48">
        <v>1001</v>
      </c>
      <c r="E19" s="48">
        <v>0</v>
      </c>
      <c r="F19" s="48">
        <v>7814</v>
      </c>
      <c r="G19" s="48">
        <v>9452</v>
      </c>
    </row>
    <row r="20" spans="1:7" x14ac:dyDescent="0.2">
      <c r="A20" s="112" t="s">
        <v>110</v>
      </c>
      <c r="B20" s="48" t="s">
        <v>30</v>
      </c>
      <c r="C20" s="48">
        <v>3157</v>
      </c>
      <c r="D20" s="48">
        <v>1001</v>
      </c>
      <c r="E20" s="48">
        <v>0</v>
      </c>
      <c r="F20" s="48">
        <v>7814</v>
      </c>
      <c r="G20" s="48">
        <v>9452</v>
      </c>
    </row>
    <row r="21" spans="1:7" x14ac:dyDescent="0.2">
      <c r="A21" s="112" t="s">
        <v>167</v>
      </c>
      <c r="B21" s="48" t="s">
        <v>340</v>
      </c>
      <c r="C21" s="48">
        <v>1197</v>
      </c>
      <c r="D21" s="48">
        <v>888</v>
      </c>
      <c r="E21" s="48">
        <v>577</v>
      </c>
      <c r="F21" s="48">
        <v>3802</v>
      </c>
      <c r="G21" s="48">
        <v>10779</v>
      </c>
    </row>
    <row r="22" spans="1:7" x14ac:dyDescent="0.2">
      <c r="A22" s="112" t="s">
        <v>167</v>
      </c>
      <c r="B22" s="48" t="s">
        <v>30</v>
      </c>
      <c r="C22" s="48">
        <v>1197</v>
      </c>
      <c r="D22" s="48">
        <v>888</v>
      </c>
      <c r="E22" s="48">
        <v>577</v>
      </c>
      <c r="F22" s="48">
        <v>3802</v>
      </c>
      <c r="G22" s="48">
        <v>10779</v>
      </c>
    </row>
    <row r="23" spans="1:7" x14ac:dyDescent="0.2">
      <c r="A23" s="112" t="s">
        <v>106</v>
      </c>
      <c r="B23" s="48" t="s">
        <v>341</v>
      </c>
      <c r="C23" s="48">
        <v>989</v>
      </c>
      <c r="D23" s="48">
        <v>1632</v>
      </c>
      <c r="E23" s="48">
        <v>55</v>
      </c>
      <c r="F23" s="48">
        <v>5766</v>
      </c>
      <c r="G23" s="48">
        <v>15531</v>
      </c>
    </row>
    <row r="24" spans="1:7" x14ac:dyDescent="0.2">
      <c r="A24" s="112" t="s">
        <v>106</v>
      </c>
      <c r="B24" s="48" t="s">
        <v>30</v>
      </c>
      <c r="C24" s="48">
        <v>989</v>
      </c>
      <c r="D24" s="48">
        <v>1632</v>
      </c>
      <c r="E24" s="48">
        <v>55</v>
      </c>
      <c r="F24" s="48">
        <v>5766</v>
      </c>
      <c r="G24" s="48">
        <v>15531</v>
      </c>
    </row>
    <row r="25" spans="1:7" x14ac:dyDescent="0.2">
      <c r="A25" s="112" t="s">
        <v>140</v>
      </c>
      <c r="B25" s="48" t="s">
        <v>342</v>
      </c>
      <c r="C25" s="48">
        <v>881</v>
      </c>
      <c r="D25" s="48">
        <v>195</v>
      </c>
      <c r="E25" s="48">
        <v>1501</v>
      </c>
      <c r="F25" s="48">
        <v>1900</v>
      </c>
      <c r="G25" s="48">
        <v>7982</v>
      </c>
    </row>
    <row r="26" spans="1:7" x14ac:dyDescent="0.2">
      <c r="A26" s="112" t="s">
        <v>140</v>
      </c>
      <c r="B26" s="48" t="s">
        <v>30</v>
      </c>
      <c r="C26" s="48">
        <v>881</v>
      </c>
      <c r="D26" s="48">
        <v>195</v>
      </c>
      <c r="E26" s="48">
        <v>1501</v>
      </c>
      <c r="F26" s="48">
        <v>1900</v>
      </c>
      <c r="G26" s="48">
        <v>7982</v>
      </c>
    </row>
    <row r="27" spans="1:7" x14ac:dyDescent="0.2">
      <c r="A27" s="112" t="s">
        <v>168</v>
      </c>
      <c r="B27" s="48" t="s">
        <v>343</v>
      </c>
      <c r="C27" s="48">
        <v>828</v>
      </c>
      <c r="D27" s="48">
        <v>1375</v>
      </c>
      <c r="E27" s="48">
        <v>2393</v>
      </c>
      <c r="F27" s="48">
        <v>4466</v>
      </c>
      <c r="G27" s="48">
        <v>14614</v>
      </c>
    </row>
    <row r="28" spans="1:7" x14ac:dyDescent="0.2">
      <c r="A28" s="112" t="s">
        <v>168</v>
      </c>
      <c r="B28" s="48" t="s">
        <v>30</v>
      </c>
      <c r="C28" s="48">
        <v>828</v>
      </c>
      <c r="D28" s="48">
        <v>1375</v>
      </c>
      <c r="E28" s="48">
        <v>2393</v>
      </c>
      <c r="F28" s="48">
        <v>4466</v>
      </c>
      <c r="G28" s="48">
        <v>14614</v>
      </c>
    </row>
    <row r="29" spans="1:7" x14ac:dyDescent="0.2">
      <c r="A29" s="112" t="s">
        <v>124</v>
      </c>
      <c r="B29" s="48" t="s">
        <v>344</v>
      </c>
      <c r="C29" s="48">
        <v>353</v>
      </c>
      <c r="D29" s="48">
        <v>737</v>
      </c>
      <c r="E29" s="48">
        <v>1073</v>
      </c>
      <c r="F29" s="48">
        <v>1540</v>
      </c>
      <c r="G29" s="48">
        <v>6076</v>
      </c>
    </row>
    <row r="30" spans="1:7" x14ac:dyDescent="0.2">
      <c r="A30" s="112" t="s">
        <v>124</v>
      </c>
      <c r="B30" s="48" t="s">
        <v>345</v>
      </c>
      <c r="C30" s="48">
        <v>73</v>
      </c>
      <c r="D30" s="48">
        <v>7</v>
      </c>
      <c r="E30" s="48">
        <v>0</v>
      </c>
      <c r="F30" s="48">
        <v>171</v>
      </c>
      <c r="G30" s="48">
        <v>178</v>
      </c>
    </row>
    <row r="31" spans="1:7" x14ac:dyDescent="0.2">
      <c r="A31" s="112" t="s">
        <v>124</v>
      </c>
      <c r="B31" s="48" t="s">
        <v>346</v>
      </c>
      <c r="C31" s="48">
        <v>59</v>
      </c>
      <c r="D31" s="48">
        <v>28</v>
      </c>
      <c r="E31" s="48">
        <v>164</v>
      </c>
      <c r="F31" s="48">
        <v>307</v>
      </c>
      <c r="G31" s="48">
        <v>771</v>
      </c>
    </row>
    <row r="32" spans="1:7" x14ac:dyDescent="0.2">
      <c r="A32" s="112" t="s">
        <v>124</v>
      </c>
      <c r="B32" s="48" t="s">
        <v>162</v>
      </c>
      <c r="C32" s="48">
        <v>0</v>
      </c>
      <c r="D32" s="48">
        <v>0</v>
      </c>
      <c r="E32" s="48">
        <v>168</v>
      </c>
      <c r="F32" s="48">
        <v>7</v>
      </c>
      <c r="G32" s="48">
        <v>547</v>
      </c>
    </row>
    <row r="33" spans="1:7" x14ac:dyDescent="0.2">
      <c r="A33" s="112" t="s">
        <v>124</v>
      </c>
      <c r="B33" s="48" t="s">
        <v>30</v>
      </c>
      <c r="C33" s="48">
        <v>485</v>
      </c>
      <c r="D33" s="48">
        <v>772</v>
      </c>
      <c r="E33" s="48">
        <v>1405</v>
      </c>
      <c r="F33" s="48">
        <v>2025</v>
      </c>
      <c r="G33" s="48">
        <v>7572</v>
      </c>
    </row>
    <row r="34" spans="1:7" x14ac:dyDescent="0.2">
      <c r="A34" s="112" t="s">
        <v>169</v>
      </c>
      <c r="B34" s="48" t="s">
        <v>347</v>
      </c>
      <c r="C34" s="48">
        <v>289</v>
      </c>
      <c r="D34" s="48">
        <v>20</v>
      </c>
      <c r="E34" s="48">
        <v>0</v>
      </c>
      <c r="F34" s="48">
        <v>1015</v>
      </c>
      <c r="G34" s="48">
        <v>1734</v>
      </c>
    </row>
    <row r="35" spans="1:7" x14ac:dyDescent="0.2">
      <c r="A35" s="112" t="s">
        <v>169</v>
      </c>
      <c r="B35" s="48" t="s">
        <v>30</v>
      </c>
      <c r="C35" s="48">
        <v>289</v>
      </c>
      <c r="D35" s="48">
        <v>20</v>
      </c>
      <c r="E35" s="48">
        <v>0</v>
      </c>
      <c r="F35" s="48">
        <v>1015</v>
      </c>
      <c r="G35" s="48">
        <v>1734</v>
      </c>
    </row>
    <row r="36" spans="1:7" x14ac:dyDescent="0.2">
      <c r="A36" s="112" t="s">
        <v>156</v>
      </c>
      <c r="B36" s="48" t="s">
        <v>348</v>
      </c>
      <c r="C36" s="48">
        <v>209</v>
      </c>
      <c r="D36" s="48">
        <v>217</v>
      </c>
      <c r="E36" s="48">
        <v>481</v>
      </c>
      <c r="F36" s="48">
        <v>1214</v>
      </c>
      <c r="G36" s="48">
        <v>5649</v>
      </c>
    </row>
    <row r="37" spans="1:7" x14ac:dyDescent="0.2">
      <c r="A37" s="112" t="s">
        <v>156</v>
      </c>
      <c r="B37" s="48" t="s">
        <v>349</v>
      </c>
      <c r="C37" s="48">
        <v>58</v>
      </c>
      <c r="D37" s="48">
        <v>88</v>
      </c>
      <c r="E37" s="48">
        <v>0</v>
      </c>
      <c r="F37" s="48">
        <v>453</v>
      </c>
      <c r="G37" s="48">
        <v>786</v>
      </c>
    </row>
    <row r="38" spans="1:7" x14ac:dyDescent="0.2">
      <c r="A38" s="112" t="s">
        <v>156</v>
      </c>
      <c r="B38" s="48" t="s">
        <v>162</v>
      </c>
      <c r="C38" s="48">
        <v>3</v>
      </c>
      <c r="D38" s="48">
        <v>53</v>
      </c>
      <c r="E38" s="48">
        <v>462</v>
      </c>
      <c r="F38" s="48">
        <v>586</v>
      </c>
      <c r="G38" s="48">
        <v>1989</v>
      </c>
    </row>
    <row r="39" spans="1:7" x14ac:dyDescent="0.2">
      <c r="A39" s="112" t="s">
        <v>156</v>
      </c>
      <c r="B39" s="48" t="s">
        <v>30</v>
      </c>
      <c r="C39" s="48">
        <v>270</v>
      </c>
      <c r="D39" s="48">
        <v>358</v>
      </c>
      <c r="E39" s="48">
        <v>943</v>
      </c>
      <c r="F39" s="48">
        <v>2253</v>
      </c>
      <c r="G39" s="48">
        <v>8424</v>
      </c>
    </row>
    <row r="40" spans="1:7" x14ac:dyDescent="0.2">
      <c r="A40" s="112" t="s">
        <v>108</v>
      </c>
      <c r="B40" s="48" t="s">
        <v>350</v>
      </c>
      <c r="C40" s="48">
        <v>218</v>
      </c>
      <c r="D40" s="48">
        <v>61</v>
      </c>
      <c r="E40" s="48">
        <v>395</v>
      </c>
      <c r="F40" s="48">
        <v>1039</v>
      </c>
      <c r="G40" s="48">
        <v>2985</v>
      </c>
    </row>
    <row r="41" spans="1:7" x14ac:dyDescent="0.2">
      <c r="A41" s="112" t="s">
        <v>108</v>
      </c>
      <c r="B41" s="48" t="s">
        <v>30</v>
      </c>
      <c r="C41" s="48">
        <v>218</v>
      </c>
      <c r="D41" s="48">
        <v>61</v>
      </c>
      <c r="E41" s="48">
        <v>395</v>
      </c>
      <c r="F41" s="48">
        <v>1039</v>
      </c>
      <c r="G41" s="48">
        <v>2985</v>
      </c>
    </row>
    <row r="42" spans="1:7" x14ac:dyDescent="0.2">
      <c r="A42" s="112" t="s">
        <v>170</v>
      </c>
      <c r="B42" s="48" t="s">
        <v>351</v>
      </c>
      <c r="C42" s="48">
        <v>159</v>
      </c>
      <c r="D42" s="48">
        <v>241</v>
      </c>
      <c r="E42" s="48">
        <v>272</v>
      </c>
      <c r="F42" s="48">
        <v>820</v>
      </c>
      <c r="G42" s="48">
        <v>2737</v>
      </c>
    </row>
    <row r="43" spans="1:7" x14ac:dyDescent="0.2">
      <c r="A43" s="112" t="s">
        <v>170</v>
      </c>
      <c r="B43" s="48" t="s">
        <v>30</v>
      </c>
      <c r="C43" s="48">
        <v>159</v>
      </c>
      <c r="D43" s="48">
        <v>241</v>
      </c>
      <c r="E43" s="48">
        <v>272</v>
      </c>
      <c r="F43" s="48">
        <v>820</v>
      </c>
      <c r="G43" s="48">
        <v>2737</v>
      </c>
    </row>
    <row r="44" spans="1:7" x14ac:dyDescent="0.2">
      <c r="A44" s="112" t="s">
        <v>171</v>
      </c>
      <c r="B44" s="48" t="s">
        <v>352</v>
      </c>
      <c r="C44" s="48">
        <v>57</v>
      </c>
      <c r="D44" s="48">
        <v>72</v>
      </c>
      <c r="E44" s="48">
        <v>13</v>
      </c>
      <c r="F44" s="48">
        <v>328</v>
      </c>
      <c r="G44" s="48">
        <v>1194</v>
      </c>
    </row>
    <row r="45" spans="1:7" x14ac:dyDescent="0.2">
      <c r="A45" s="112" t="s">
        <v>171</v>
      </c>
      <c r="B45" s="48" t="s">
        <v>162</v>
      </c>
      <c r="C45" s="48">
        <v>0</v>
      </c>
      <c r="D45" s="48">
        <v>3</v>
      </c>
      <c r="E45" s="48">
        <v>20</v>
      </c>
      <c r="F45" s="48">
        <v>73</v>
      </c>
      <c r="G45" s="48">
        <v>278</v>
      </c>
    </row>
    <row r="46" spans="1:7" x14ac:dyDescent="0.2">
      <c r="A46" s="112" t="s">
        <v>171</v>
      </c>
      <c r="B46" s="48" t="s">
        <v>30</v>
      </c>
      <c r="C46" s="48">
        <v>57</v>
      </c>
      <c r="D46" s="48">
        <v>75</v>
      </c>
      <c r="E46" s="48">
        <v>33</v>
      </c>
      <c r="F46" s="48">
        <v>401</v>
      </c>
      <c r="G46" s="48">
        <v>1472</v>
      </c>
    </row>
    <row r="47" spans="1:7" x14ac:dyDescent="0.2">
      <c r="A47" s="112" t="s">
        <v>172</v>
      </c>
      <c r="B47" s="48" t="s">
        <v>353</v>
      </c>
      <c r="C47" s="48">
        <v>31</v>
      </c>
      <c r="D47" s="48">
        <v>12</v>
      </c>
      <c r="E47" s="48">
        <v>1</v>
      </c>
      <c r="F47" s="48">
        <v>87</v>
      </c>
      <c r="G47" s="48">
        <v>351</v>
      </c>
    </row>
    <row r="48" spans="1:7" x14ac:dyDescent="0.2">
      <c r="A48" s="112" t="s">
        <v>172</v>
      </c>
      <c r="B48" s="48" t="s">
        <v>162</v>
      </c>
      <c r="C48" s="48">
        <v>1</v>
      </c>
      <c r="D48" s="48">
        <v>4</v>
      </c>
      <c r="E48" s="48">
        <v>29</v>
      </c>
      <c r="F48" s="48">
        <v>7</v>
      </c>
      <c r="G48" s="48">
        <v>112</v>
      </c>
    </row>
    <row r="49" spans="1:7" x14ac:dyDescent="0.2">
      <c r="A49" s="112" t="s">
        <v>172</v>
      </c>
      <c r="B49" s="48" t="s">
        <v>30</v>
      </c>
      <c r="C49" s="48">
        <v>32</v>
      </c>
      <c r="D49" s="48">
        <v>16</v>
      </c>
      <c r="E49" s="48">
        <v>30</v>
      </c>
      <c r="F49" s="48">
        <v>94</v>
      </c>
      <c r="G49" s="48">
        <v>463</v>
      </c>
    </row>
    <row r="50" spans="1:7" x14ac:dyDescent="0.2">
      <c r="A50" s="112" t="s">
        <v>130</v>
      </c>
      <c r="B50" s="48" t="s">
        <v>354</v>
      </c>
      <c r="C50" s="48">
        <v>30</v>
      </c>
      <c r="D50" s="48">
        <v>40</v>
      </c>
      <c r="E50" s="48">
        <v>40</v>
      </c>
      <c r="F50" s="48">
        <v>160</v>
      </c>
      <c r="G50" s="48">
        <v>441</v>
      </c>
    </row>
    <row r="51" spans="1:7" x14ac:dyDescent="0.2">
      <c r="A51" s="112" t="s">
        <v>130</v>
      </c>
      <c r="B51" s="48" t="s">
        <v>162</v>
      </c>
      <c r="C51" s="48">
        <v>0</v>
      </c>
      <c r="D51" s="48">
        <v>0</v>
      </c>
      <c r="E51" s="48">
        <v>0</v>
      </c>
      <c r="F51" s="48">
        <v>0</v>
      </c>
      <c r="G51" s="48">
        <v>0</v>
      </c>
    </row>
    <row r="52" spans="1:7" x14ac:dyDescent="0.2">
      <c r="A52" s="112" t="s">
        <v>130</v>
      </c>
      <c r="B52" s="48" t="s">
        <v>30</v>
      </c>
      <c r="C52" s="48">
        <v>30</v>
      </c>
      <c r="D52" s="48">
        <v>40</v>
      </c>
      <c r="E52" s="48">
        <v>40</v>
      </c>
      <c r="F52" s="48">
        <v>160</v>
      </c>
      <c r="G52" s="48">
        <v>441</v>
      </c>
    </row>
    <row r="53" spans="1:7" x14ac:dyDescent="0.2">
      <c r="A53" s="112" t="s">
        <v>174</v>
      </c>
      <c r="B53" s="48" t="s">
        <v>355</v>
      </c>
      <c r="C53" s="48">
        <v>0</v>
      </c>
      <c r="D53" s="48">
        <v>0</v>
      </c>
      <c r="E53" s="48">
        <v>36</v>
      </c>
      <c r="F53" s="48">
        <v>207</v>
      </c>
      <c r="G53" s="48">
        <v>656</v>
      </c>
    </row>
    <row r="54" spans="1:7" x14ac:dyDescent="0.2">
      <c r="A54" s="112" t="s">
        <v>174</v>
      </c>
      <c r="B54" s="48" t="s">
        <v>30</v>
      </c>
      <c r="C54" s="48">
        <v>0</v>
      </c>
      <c r="D54" s="48">
        <v>0</v>
      </c>
      <c r="E54" s="48">
        <v>36</v>
      </c>
      <c r="F54" s="48">
        <v>207</v>
      </c>
      <c r="G54" s="48">
        <v>656</v>
      </c>
    </row>
    <row r="55" spans="1:7" x14ac:dyDescent="0.2">
      <c r="A55" s="112" t="s">
        <v>175</v>
      </c>
      <c r="B55" s="48" t="s">
        <v>356</v>
      </c>
      <c r="C55" s="48">
        <v>0</v>
      </c>
      <c r="D55" s="48">
        <v>0</v>
      </c>
      <c r="E55" s="48">
        <v>381</v>
      </c>
      <c r="F55" s="48">
        <v>8</v>
      </c>
      <c r="G55" s="48">
        <v>2000</v>
      </c>
    </row>
    <row r="56" spans="1:7" x14ac:dyDescent="0.2">
      <c r="A56" s="112" t="s">
        <v>175</v>
      </c>
      <c r="B56" s="48" t="s">
        <v>30</v>
      </c>
      <c r="C56" s="48">
        <v>0</v>
      </c>
      <c r="D56" s="48">
        <v>0</v>
      </c>
      <c r="E56" s="48">
        <v>381</v>
      </c>
      <c r="F56" s="48">
        <v>8</v>
      </c>
      <c r="G56" s="48">
        <v>2000</v>
      </c>
    </row>
    <row r="57" spans="1:7" x14ac:dyDescent="0.2">
      <c r="A57" s="112" t="s">
        <v>357</v>
      </c>
      <c r="B57" s="48" t="s">
        <v>358</v>
      </c>
      <c r="C57" s="48">
        <v>0</v>
      </c>
      <c r="D57" s="48">
        <v>0</v>
      </c>
      <c r="E57" s="48">
        <v>670</v>
      </c>
      <c r="F57" s="48">
        <v>0</v>
      </c>
      <c r="G57" s="48">
        <v>1556</v>
      </c>
    </row>
    <row r="58" spans="1:7" x14ac:dyDescent="0.2">
      <c r="A58" s="112" t="s">
        <v>357</v>
      </c>
      <c r="B58" s="48" t="s">
        <v>30</v>
      </c>
      <c r="C58" s="48">
        <v>0</v>
      </c>
      <c r="D58" s="48">
        <v>0</v>
      </c>
      <c r="E58" s="48">
        <v>670</v>
      </c>
      <c r="F58" s="48">
        <v>0</v>
      </c>
      <c r="G58" s="48">
        <v>1556</v>
      </c>
    </row>
    <row r="59" spans="1:7" x14ac:dyDescent="0.2">
      <c r="A59" s="112" t="s">
        <v>136</v>
      </c>
      <c r="B59" s="48" t="s">
        <v>308</v>
      </c>
      <c r="C59" s="48">
        <v>0</v>
      </c>
      <c r="D59" s="48">
        <v>0</v>
      </c>
      <c r="E59" s="48">
        <v>0</v>
      </c>
      <c r="F59" s="48">
        <v>1</v>
      </c>
      <c r="G59" s="48">
        <v>6</v>
      </c>
    </row>
    <row r="60" spans="1:7" x14ac:dyDescent="0.2">
      <c r="A60" s="112" t="s">
        <v>136</v>
      </c>
      <c r="B60" s="48" t="s">
        <v>30</v>
      </c>
      <c r="C60" s="48">
        <v>0</v>
      </c>
      <c r="D60" s="48">
        <v>0</v>
      </c>
      <c r="E60" s="48">
        <v>0</v>
      </c>
      <c r="F60" s="48">
        <v>1</v>
      </c>
      <c r="G60" s="48">
        <v>6</v>
      </c>
    </row>
    <row r="61" spans="1:7" x14ac:dyDescent="0.2">
      <c r="A61" s="112" t="s">
        <v>332</v>
      </c>
      <c r="B61" s="48" t="s">
        <v>30</v>
      </c>
      <c r="C61" s="48">
        <v>0</v>
      </c>
      <c r="D61" s="48">
        <v>3</v>
      </c>
      <c r="E61" s="48">
        <v>0</v>
      </c>
      <c r="F61" s="48">
        <v>7</v>
      </c>
      <c r="G61" s="48">
        <v>7</v>
      </c>
    </row>
    <row r="62" spans="1:7" x14ac:dyDescent="0.2">
      <c r="A62" s="115" t="s">
        <v>30</v>
      </c>
      <c r="B62" s="49" t="s">
        <v>30</v>
      </c>
      <c r="C62" s="49">
        <v>22804</v>
      </c>
      <c r="D62" s="49">
        <v>21855</v>
      </c>
      <c r="E62" s="49">
        <v>24654</v>
      </c>
      <c r="F62" s="49">
        <v>82501</v>
      </c>
      <c r="G62" s="49">
        <v>238578</v>
      </c>
    </row>
    <row r="63" spans="1:7" x14ac:dyDescent="0.2">
      <c r="A63" s="112" t="s">
        <v>164</v>
      </c>
      <c r="B63" s="112"/>
      <c r="C63" s="112"/>
      <c r="D63" s="112"/>
      <c r="E63" s="112"/>
      <c r="F63" s="112"/>
      <c r="G63" s="112"/>
    </row>
    <row r="64" spans="1:7" x14ac:dyDescent="0.2">
      <c r="A64" s="112" t="s">
        <v>59</v>
      </c>
      <c r="B64" s="112"/>
      <c r="C64" s="112"/>
      <c r="D64" s="112"/>
      <c r="E64" s="112"/>
      <c r="F64" s="112"/>
      <c r="G64" s="112"/>
    </row>
  </sheetData>
  <sheetProtection sheet="1"/>
  <mergeCells count="25">
    <mergeCell ref="B1:E1"/>
    <mergeCell ref="A11:A13"/>
    <mergeCell ref="A14:A16"/>
    <mergeCell ref="A17:A18"/>
    <mergeCell ref="A19:A20"/>
    <mergeCell ref="A21:A22"/>
    <mergeCell ref="A23:A24"/>
    <mergeCell ref="A25:A26"/>
    <mergeCell ref="A27:A28"/>
    <mergeCell ref="A29:A33"/>
    <mergeCell ref="A34:A35"/>
    <mergeCell ref="A36:A39"/>
    <mergeCell ref="A40:A41"/>
    <mergeCell ref="A42:A43"/>
    <mergeCell ref="A44:A46"/>
    <mergeCell ref="A47:A49"/>
    <mergeCell ref="A50:A52"/>
    <mergeCell ref="A53:A54"/>
    <mergeCell ref="A55:A56"/>
    <mergeCell ref="A57:A58"/>
    <mergeCell ref="A59:A60"/>
    <mergeCell ref="A61"/>
    <mergeCell ref="A62"/>
    <mergeCell ref="A63:G63"/>
    <mergeCell ref="A64:G64"/>
  </mergeCells>
  <hyperlinks>
    <hyperlink ref="A7" r:id="rId1" xr:uid="{00000000-0004-0000-0D00-000000000000}"/>
  </hyperlinks>
  <pageMargins left="0.7" right="0.7" top="0.75" bottom="0.75" header="0.3" footer="0.3"/>
  <pageSetup paperSize="9" orientation="portrait"/>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P76"/>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113"/>
      <c r="C1" s="113"/>
      <c r="D1" s="113"/>
      <c r="E1" s="113"/>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360</v>
      </c>
    </row>
    <row r="6" spans="1:16" ht="15.95" customHeight="1" x14ac:dyDescent="0.2">
      <c r="A6" s="12" t="s">
        <v>25</v>
      </c>
    </row>
    <row r="7" spans="1:16" ht="15" customHeight="1" x14ac:dyDescent="0.2">
      <c r="A7" s="6" t="s">
        <v>23</v>
      </c>
    </row>
    <row r="9" spans="1:16" x14ac:dyDescent="0.2">
      <c r="A9" s="18"/>
      <c r="B9" s="18"/>
      <c r="C9" s="18"/>
      <c r="D9" s="18"/>
      <c r="E9" s="18"/>
      <c r="F9" s="18"/>
      <c r="G9" s="18"/>
    </row>
    <row r="10" spans="1:16" ht="22.5" x14ac:dyDescent="0.2">
      <c r="A10" s="50" t="s">
        <v>98</v>
      </c>
      <c r="B10" s="50" t="s">
        <v>235</v>
      </c>
      <c r="C10" s="21" t="s">
        <v>31</v>
      </c>
      <c r="D10" s="21" t="s">
        <v>32</v>
      </c>
      <c r="E10" s="21" t="s">
        <v>43</v>
      </c>
      <c r="F10" s="21" t="s">
        <v>99</v>
      </c>
      <c r="G10" s="21" t="s">
        <v>100</v>
      </c>
    </row>
    <row r="11" spans="1:16" x14ac:dyDescent="0.2">
      <c r="A11" s="112" t="s">
        <v>102</v>
      </c>
      <c r="B11" s="50" t="s">
        <v>237</v>
      </c>
      <c r="C11" s="50">
        <v>1035</v>
      </c>
      <c r="D11" s="50">
        <v>1636</v>
      </c>
      <c r="E11" s="50">
        <v>1093</v>
      </c>
      <c r="F11" s="50">
        <v>4750</v>
      </c>
      <c r="G11" s="50">
        <v>13775</v>
      </c>
    </row>
    <row r="12" spans="1:16" x14ac:dyDescent="0.2">
      <c r="A12" s="112" t="s">
        <v>102</v>
      </c>
      <c r="B12" s="50" t="s">
        <v>361</v>
      </c>
      <c r="C12" s="50">
        <v>92</v>
      </c>
      <c r="D12" s="50">
        <v>86</v>
      </c>
      <c r="E12" s="50">
        <v>53</v>
      </c>
      <c r="F12" s="50">
        <v>361</v>
      </c>
      <c r="G12" s="50">
        <v>855</v>
      </c>
    </row>
    <row r="13" spans="1:16" x14ac:dyDescent="0.2">
      <c r="A13" s="112" t="s">
        <v>102</v>
      </c>
      <c r="B13" s="50" t="s">
        <v>162</v>
      </c>
      <c r="C13" s="50">
        <v>0</v>
      </c>
      <c r="D13" s="50">
        <v>0</v>
      </c>
      <c r="E13" s="50">
        <v>0</v>
      </c>
      <c r="F13" s="50">
        <v>0</v>
      </c>
      <c r="G13" s="50">
        <v>0</v>
      </c>
    </row>
    <row r="14" spans="1:16" x14ac:dyDescent="0.2">
      <c r="A14" s="112" t="s">
        <v>102</v>
      </c>
      <c r="B14" s="50" t="s">
        <v>30</v>
      </c>
      <c r="C14" s="50">
        <v>1127</v>
      </c>
      <c r="D14" s="50">
        <v>1722</v>
      </c>
      <c r="E14" s="50">
        <v>1146</v>
      </c>
      <c r="F14" s="50">
        <v>5111</v>
      </c>
      <c r="G14" s="50">
        <v>14630</v>
      </c>
    </row>
    <row r="15" spans="1:16" x14ac:dyDescent="0.2">
      <c r="A15" s="112" t="s">
        <v>132</v>
      </c>
      <c r="B15" s="50" t="s">
        <v>362</v>
      </c>
      <c r="C15" s="50">
        <v>181</v>
      </c>
      <c r="D15" s="50">
        <v>215</v>
      </c>
      <c r="E15" s="50">
        <v>157</v>
      </c>
      <c r="F15" s="50">
        <v>702</v>
      </c>
      <c r="G15" s="50">
        <v>1806</v>
      </c>
    </row>
    <row r="16" spans="1:16" x14ac:dyDescent="0.2">
      <c r="A16" s="112" t="s">
        <v>132</v>
      </c>
      <c r="B16" s="50" t="s">
        <v>363</v>
      </c>
      <c r="C16" s="50">
        <v>174</v>
      </c>
      <c r="D16" s="50">
        <v>185</v>
      </c>
      <c r="E16" s="50">
        <v>220</v>
      </c>
      <c r="F16" s="50">
        <v>748</v>
      </c>
      <c r="G16" s="50">
        <v>2312</v>
      </c>
    </row>
    <row r="17" spans="1:7" x14ac:dyDescent="0.2">
      <c r="A17" s="112" t="s">
        <v>132</v>
      </c>
      <c r="B17" s="50" t="s">
        <v>364</v>
      </c>
      <c r="C17" s="50">
        <v>105</v>
      </c>
      <c r="D17" s="50">
        <v>94</v>
      </c>
      <c r="E17" s="50">
        <v>108</v>
      </c>
      <c r="F17" s="50">
        <v>454</v>
      </c>
      <c r="G17" s="50">
        <v>1142</v>
      </c>
    </row>
    <row r="18" spans="1:7" x14ac:dyDescent="0.2">
      <c r="A18" s="112" t="s">
        <v>132</v>
      </c>
      <c r="B18" s="50" t="s">
        <v>365</v>
      </c>
      <c r="C18" s="50">
        <v>94</v>
      </c>
      <c r="D18" s="50">
        <v>93</v>
      </c>
      <c r="E18" s="50">
        <v>77</v>
      </c>
      <c r="F18" s="50">
        <v>408</v>
      </c>
      <c r="G18" s="50">
        <v>1053</v>
      </c>
    </row>
    <row r="19" spans="1:7" x14ac:dyDescent="0.2">
      <c r="A19" s="112" t="s">
        <v>132</v>
      </c>
      <c r="B19" s="50" t="s">
        <v>366</v>
      </c>
      <c r="C19" s="50">
        <v>73</v>
      </c>
      <c r="D19" s="50">
        <v>76</v>
      </c>
      <c r="E19" s="50">
        <v>168</v>
      </c>
      <c r="F19" s="50">
        <v>416</v>
      </c>
      <c r="G19" s="50">
        <v>1337</v>
      </c>
    </row>
    <row r="20" spans="1:7" x14ac:dyDescent="0.2">
      <c r="A20" s="112" t="s">
        <v>132</v>
      </c>
      <c r="B20" s="50" t="s">
        <v>162</v>
      </c>
      <c r="C20" s="50">
        <v>11</v>
      </c>
      <c r="D20" s="50">
        <v>12</v>
      </c>
      <c r="E20" s="50">
        <v>54</v>
      </c>
      <c r="F20" s="50">
        <v>264</v>
      </c>
      <c r="G20" s="50">
        <v>915</v>
      </c>
    </row>
    <row r="21" spans="1:7" x14ac:dyDescent="0.2">
      <c r="A21" s="112" t="s">
        <v>132</v>
      </c>
      <c r="B21" s="50" t="s">
        <v>30</v>
      </c>
      <c r="C21" s="50">
        <v>638</v>
      </c>
      <c r="D21" s="50">
        <v>675</v>
      </c>
      <c r="E21" s="50">
        <v>784</v>
      </c>
      <c r="F21" s="50">
        <v>2992</v>
      </c>
      <c r="G21" s="50">
        <v>8565</v>
      </c>
    </row>
    <row r="22" spans="1:7" x14ac:dyDescent="0.2">
      <c r="A22" s="112" t="s">
        <v>130</v>
      </c>
      <c r="B22" s="50" t="s">
        <v>367</v>
      </c>
      <c r="C22" s="50">
        <v>303</v>
      </c>
      <c r="D22" s="50">
        <v>321</v>
      </c>
      <c r="E22" s="50">
        <v>338</v>
      </c>
      <c r="F22" s="50">
        <v>1583</v>
      </c>
      <c r="G22" s="50">
        <v>4504</v>
      </c>
    </row>
    <row r="23" spans="1:7" x14ac:dyDescent="0.2">
      <c r="A23" s="112" t="s">
        <v>130</v>
      </c>
      <c r="B23" s="50" t="s">
        <v>162</v>
      </c>
      <c r="C23" s="50">
        <v>3</v>
      </c>
      <c r="D23" s="50">
        <v>0</v>
      </c>
      <c r="E23" s="50">
        <v>7</v>
      </c>
      <c r="F23" s="50">
        <v>4</v>
      </c>
      <c r="G23" s="50">
        <v>42</v>
      </c>
    </row>
    <row r="24" spans="1:7" x14ac:dyDescent="0.2">
      <c r="A24" s="112" t="s">
        <v>130</v>
      </c>
      <c r="B24" s="50" t="s">
        <v>30</v>
      </c>
      <c r="C24" s="50">
        <v>306</v>
      </c>
      <c r="D24" s="50">
        <v>321</v>
      </c>
      <c r="E24" s="50">
        <v>345</v>
      </c>
      <c r="F24" s="50">
        <v>1587</v>
      </c>
      <c r="G24" s="50">
        <v>4546</v>
      </c>
    </row>
    <row r="25" spans="1:7" x14ac:dyDescent="0.2">
      <c r="A25" s="112" t="s">
        <v>156</v>
      </c>
      <c r="B25" s="50" t="s">
        <v>368</v>
      </c>
      <c r="C25" s="50">
        <v>263</v>
      </c>
      <c r="D25" s="50">
        <v>108</v>
      </c>
      <c r="E25" s="50">
        <v>308</v>
      </c>
      <c r="F25" s="50">
        <v>666</v>
      </c>
      <c r="G25" s="50">
        <v>2103</v>
      </c>
    </row>
    <row r="26" spans="1:7" x14ac:dyDescent="0.2">
      <c r="A26" s="112" t="s">
        <v>156</v>
      </c>
      <c r="B26" s="50" t="s">
        <v>369</v>
      </c>
      <c r="C26" s="50">
        <v>19</v>
      </c>
      <c r="D26" s="50">
        <v>8</v>
      </c>
      <c r="E26" s="50">
        <v>18</v>
      </c>
      <c r="F26" s="50">
        <v>42</v>
      </c>
      <c r="G26" s="50">
        <v>118</v>
      </c>
    </row>
    <row r="27" spans="1:7" x14ac:dyDescent="0.2">
      <c r="A27" s="112" t="s">
        <v>156</v>
      </c>
      <c r="B27" s="50" t="s">
        <v>30</v>
      </c>
      <c r="C27" s="50">
        <v>282</v>
      </c>
      <c r="D27" s="50">
        <v>116</v>
      </c>
      <c r="E27" s="50">
        <v>326</v>
      </c>
      <c r="F27" s="50">
        <v>708</v>
      </c>
      <c r="G27" s="50">
        <v>2221</v>
      </c>
    </row>
    <row r="28" spans="1:7" x14ac:dyDescent="0.2">
      <c r="A28" s="112" t="s">
        <v>175</v>
      </c>
      <c r="B28" s="50" t="s">
        <v>370</v>
      </c>
      <c r="C28" s="50">
        <v>215</v>
      </c>
      <c r="D28" s="50">
        <v>242</v>
      </c>
      <c r="E28" s="50">
        <v>0</v>
      </c>
      <c r="F28" s="50">
        <v>547</v>
      </c>
      <c r="G28" s="50">
        <v>558</v>
      </c>
    </row>
    <row r="29" spans="1:7" x14ac:dyDescent="0.2">
      <c r="A29" s="112" t="s">
        <v>175</v>
      </c>
      <c r="B29" s="50" t="s">
        <v>162</v>
      </c>
      <c r="C29" s="50">
        <v>0</v>
      </c>
      <c r="D29" s="50">
        <v>0</v>
      </c>
      <c r="E29" s="50">
        <v>30</v>
      </c>
      <c r="F29" s="50">
        <v>1</v>
      </c>
      <c r="G29" s="50">
        <v>146</v>
      </c>
    </row>
    <row r="30" spans="1:7" x14ac:dyDescent="0.2">
      <c r="A30" s="112" t="s">
        <v>175</v>
      </c>
      <c r="B30" s="50" t="s">
        <v>30</v>
      </c>
      <c r="C30" s="50">
        <v>215</v>
      </c>
      <c r="D30" s="50">
        <v>242</v>
      </c>
      <c r="E30" s="50">
        <v>30</v>
      </c>
      <c r="F30" s="50">
        <v>548</v>
      </c>
      <c r="G30" s="50">
        <v>704</v>
      </c>
    </row>
    <row r="31" spans="1:7" x14ac:dyDescent="0.2">
      <c r="A31" s="112" t="s">
        <v>178</v>
      </c>
      <c r="B31" s="50" t="s">
        <v>371</v>
      </c>
      <c r="C31" s="50">
        <v>142</v>
      </c>
      <c r="D31" s="50">
        <v>187</v>
      </c>
      <c r="E31" s="50">
        <v>154</v>
      </c>
      <c r="F31" s="50">
        <v>593</v>
      </c>
      <c r="G31" s="50">
        <v>2049</v>
      </c>
    </row>
    <row r="32" spans="1:7" x14ac:dyDescent="0.2">
      <c r="A32" s="112" t="s">
        <v>178</v>
      </c>
      <c r="B32" s="50" t="s">
        <v>372</v>
      </c>
      <c r="C32" s="50">
        <v>12</v>
      </c>
      <c r="D32" s="50">
        <v>1</v>
      </c>
      <c r="E32" s="50">
        <v>0</v>
      </c>
      <c r="F32" s="50">
        <v>22</v>
      </c>
      <c r="G32" s="50">
        <v>29</v>
      </c>
    </row>
    <row r="33" spans="1:7" x14ac:dyDescent="0.2">
      <c r="A33" s="112" t="s">
        <v>178</v>
      </c>
      <c r="B33" s="50" t="s">
        <v>162</v>
      </c>
      <c r="C33" s="50">
        <v>6</v>
      </c>
      <c r="D33" s="50">
        <v>8</v>
      </c>
      <c r="E33" s="50">
        <v>54</v>
      </c>
      <c r="F33" s="50">
        <v>127</v>
      </c>
      <c r="G33" s="50">
        <v>564</v>
      </c>
    </row>
    <row r="34" spans="1:7" x14ac:dyDescent="0.2">
      <c r="A34" s="112" t="s">
        <v>178</v>
      </c>
      <c r="B34" s="50" t="s">
        <v>30</v>
      </c>
      <c r="C34" s="50">
        <v>160</v>
      </c>
      <c r="D34" s="50">
        <v>196</v>
      </c>
      <c r="E34" s="50">
        <v>208</v>
      </c>
      <c r="F34" s="50">
        <v>742</v>
      </c>
      <c r="G34" s="50">
        <v>2642</v>
      </c>
    </row>
    <row r="35" spans="1:7" x14ac:dyDescent="0.2">
      <c r="A35" s="112" t="s">
        <v>112</v>
      </c>
      <c r="B35" s="50" t="s">
        <v>373</v>
      </c>
      <c r="C35" s="50">
        <v>115</v>
      </c>
      <c r="D35" s="50">
        <v>72</v>
      </c>
      <c r="E35" s="50">
        <v>509</v>
      </c>
      <c r="F35" s="50">
        <v>399</v>
      </c>
      <c r="G35" s="50">
        <v>1889</v>
      </c>
    </row>
    <row r="36" spans="1:7" x14ac:dyDescent="0.2">
      <c r="A36" s="112" t="s">
        <v>112</v>
      </c>
      <c r="B36" s="50" t="s">
        <v>30</v>
      </c>
      <c r="C36" s="50">
        <v>115</v>
      </c>
      <c r="D36" s="50">
        <v>72</v>
      </c>
      <c r="E36" s="50">
        <v>509</v>
      </c>
      <c r="F36" s="50">
        <v>399</v>
      </c>
      <c r="G36" s="50">
        <v>1889</v>
      </c>
    </row>
    <row r="37" spans="1:7" x14ac:dyDescent="0.2">
      <c r="A37" s="112" t="s">
        <v>170</v>
      </c>
      <c r="B37" s="50" t="s">
        <v>351</v>
      </c>
      <c r="C37" s="50">
        <v>106</v>
      </c>
      <c r="D37" s="50">
        <v>48</v>
      </c>
      <c r="E37" s="50">
        <v>105</v>
      </c>
      <c r="F37" s="50">
        <v>253</v>
      </c>
      <c r="G37" s="50">
        <v>1367</v>
      </c>
    </row>
    <row r="38" spans="1:7" x14ac:dyDescent="0.2">
      <c r="A38" s="112" t="s">
        <v>170</v>
      </c>
      <c r="B38" s="50" t="s">
        <v>30</v>
      </c>
      <c r="C38" s="50">
        <v>106</v>
      </c>
      <c r="D38" s="50">
        <v>48</v>
      </c>
      <c r="E38" s="50">
        <v>105</v>
      </c>
      <c r="F38" s="50">
        <v>253</v>
      </c>
      <c r="G38" s="50">
        <v>1367</v>
      </c>
    </row>
    <row r="39" spans="1:7" x14ac:dyDescent="0.2">
      <c r="A39" s="112" t="s">
        <v>179</v>
      </c>
      <c r="B39" s="50" t="s">
        <v>374</v>
      </c>
      <c r="C39" s="50">
        <v>75</v>
      </c>
      <c r="D39" s="50">
        <v>81</v>
      </c>
      <c r="E39" s="50">
        <v>165</v>
      </c>
      <c r="F39" s="50">
        <v>298</v>
      </c>
      <c r="G39" s="50">
        <v>1306</v>
      </c>
    </row>
    <row r="40" spans="1:7" x14ac:dyDescent="0.2">
      <c r="A40" s="112" t="s">
        <v>179</v>
      </c>
      <c r="B40" s="50" t="s">
        <v>162</v>
      </c>
      <c r="C40" s="50">
        <v>0</v>
      </c>
      <c r="D40" s="50">
        <v>0</v>
      </c>
      <c r="E40" s="50">
        <v>0</v>
      </c>
      <c r="F40" s="50">
        <v>0</v>
      </c>
      <c r="G40" s="50">
        <v>2</v>
      </c>
    </row>
    <row r="41" spans="1:7" x14ac:dyDescent="0.2">
      <c r="A41" s="112" t="s">
        <v>179</v>
      </c>
      <c r="B41" s="50" t="s">
        <v>30</v>
      </c>
      <c r="C41" s="50">
        <v>75</v>
      </c>
      <c r="D41" s="50">
        <v>81</v>
      </c>
      <c r="E41" s="50">
        <v>165</v>
      </c>
      <c r="F41" s="50">
        <v>298</v>
      </c>
      <c r="G41" s="50">
        <v>1308</v>
      </c>
    </row>
    <row r="42" spans="1:7" x14ac:dyDescent="0.2">
      <c r="A42" s="112" t="s">
        <v>124</v>
      </c>
      <c r="B42" s="50" t="s">
        <v>375</v>
      </c>
      <c r="C42" s="50">
        <v>47</v>
      </c>
      <c r="D42" s="50">
        <v>0</v>
      </c>
      <c r="E42" s="50">
        <v>114</v>
      </c>
      <c r="F42" s="50">
        <v>62</v>
      </c>
      <c r="G42" s="50">
        <v>472</v>
      </c>
    </row>
    <row r="43" spans="1:7" x14ac:dyDescent="0.2">
      <c r="A43" s="112" t="s">
        <v>124</v>
      </c>
      <c r="B43" s="50" t="s">
        <v>30</v>
      </c>
      <c r="C43" s="50">
        <v>47</v>
      </c>
      <c r="D43" s="50">
        <v>0</v>
      </c>
      <c r="E43" s="50">
        <v>114</v>
      </c>
      <c r="F43" s="50">
        <v>62</v>
      </c>
      <c r="G43" s="50">
        <v>472</v>
      </c>
    </row>
    <row r="44" spans="1:7" x14ac:dyDescent="0.2">
      <c r="A44" s="112" t="s">
        <v>180</v>
      </c>
      <c r="B44" s="50" t="s">
        <v>376</v>
      </c>
      <c r="C44" s="50">
        <v>45</v>
      </c>
      <c r="D44" s="50">
        <v>71</v>
      </c>
      <c r="E44" s="50">
        <v>36</v>
      </c>
      <c r="F44" s="50">
        <v>201</v>
      </c>
      <c r="G44" s="50">
        <v>838</v>
      </c>
    </row>
    <row r="45" spans="1:7" x14ac:dyDescent="0.2">
      <c r="A45" s="112" t="s">
        <v>180</v>
      </c>
      <c r="B45" s="50" t="s">
        <v>30</v>
      </c>
      <c r="C45" s="50">
        <v>45</v>
      </c>
      <c r="D45" s="50">
        <v>71</v>
      </c>
      <c r="E45" s="50">
        <v>36</v>
      </c>
      <c r="F45" s="50">
        <v>201</v>
      </c>
      <c r="G45" s="50">
        <v>838</v>
      </c>
    </row>
    <row r="46" spans="1:7" x14ac:dyDescent="0.2">
      <c r="A46" s="112" t="s">
        <v>181</v>
      </c>
      <c r="B46" s="50" t="s">
        <v>377</v>
      </c>
      <c r="C46" s="50">
        <v>8</v>
      </c>
      <c r="D46" s="50">
        <v>132</v>
      </c>
      <c r="E46" s="50">
        <v>209</v>
      </c>
      <c r="F46" s="50">
        <v>500</v>
      </c>
      <c r="G46" s="50">
        <v>1885</v>
      </c>
    </row>
    <row r="47" spans="1:7" x14ac:dyDescent="0.2">
      <c r="A47" s="112" t="s">
        <v>181</v>
      </c>
      <c r="B47" s="50" t="s">
        <v>30</v>
      </c>
      <c r="C47" s="50">
        <v>8</v>
      </c>
      <c r="D47" s="50">
        <v>132</v>
      </c>
      <c r="E47" s="50">
        <v>209</v>
      </c>
      <c r="F47" s="50">
        <v>500</v>
      </c>
      <c r="G47" s="50">
        <v>1885</v>
      </c>
    </row>
    <row r="48" spans="1:7" x14ac:dyDescent="0.2">
      <c r="A48" s="112" t="s">
        <v>182</v>
      </c>
      <c r="B48" s="50" t="s">
        <v>378</v>
      </c>
      <c r="C48" s="50">
        <v>2</v>
      </c>
      <c r="D48" s="50">
        <v>0</v>
      </c>
      <c r="E48" s="50">
        <v>179</v>
      </c>
      <c r="F48" s="50">
        <v>858</v>
      </c>
      <c r="G48" s="50">
        <v>2330</v>
      </c>
    </row>
    <row r="49" spans="1:7" x14ac:dyDescent="0.2">
      <c r="A49" s="112" t="s">
        <v>182</v>
      </c>
      <c r="B49" s="50" t="s">
        <v>162</v>
      </c>
      <c r="C49" s="50">
        <v>0</v>
      </c>
      <c r="D49" s="50">
        <v>0</v>
      </c>
      <c r="E49" s="50">
        <v>81</v>
      </c>
      <c r="F49" s="50">
        <v>353</v>
      </c>
      <c r="G49" s="50">
        <v>882</v>
      </c>
    </row>
    <row r="50" spans="1:7" x14ac:dyDescent="0.2">
      <c r="A50" s="112" t="s">
        <v>182</v>
      </c>
      <c r="B50" s="50" t="s">
        <v>30</v>
      </c>
      <c r="C50" s="50">
        <v>2</v>
      </c>
      <c r="D50" s="50">
        <v>0</v>
      </c>
      <c r="E50" s="50">
        <v>260</v>
      </c>
      <c r="F50" s="50">
        <v>1211</v>
      </c>
      <c r="G50" s="50">
        <v>3212</v>
      </c>
    </row>
    <row r="51" spans="1:7" x14ac:dyDescent="0.2">
      <c r="A51" s="112" t="s">
        <v>186</v>
      </c>
      <c r="B51" s="50" t="s">
        <v>379</v>
      </c>
      <c r="C51" s="50">
        <v>0</v>
      </c>
      <c r="D51" s="50">
        <v>0</v>
      </c>
      <c r="E51" s="50">
        <v>0</v>
      </c>
      <c r="F51" s="50">
        <v>0</v>
      </c>
      <c r="G51" s="50">
        <v>14</v>
      </c>
    </row>
    <row r="52" spans="1:7" x14ac:dyDescent="0.2">
      <c r="A52" s="112" t="s">
        <v>186</v>
      </c>
      <c r="B52" s="50" t="s">
        <v>380</v>
      </c>
      <c r="C52" s="50">
        <v>0</v>
      </c>
      <c r="D52" s="50">
        <v>0</v>
      </c>
      <c r="E52" s="50">
        <v>9</v>
      </c>
      <c r="F52" s="50">
        <v>0</v>
      </c>
      <c r="G52" s="50">
        <v>79</v>
      </c>
    </row>
    <row r="53" spans="1:7" x14ac:dyDescent="0.2">
      <c r="A53" s="112" t="s">
        <v>186</v>
      </c>
      <c r="B53" s="50" t="s">
        <v>381</v>
      </c>
      <c r="C53" s="50">
        <v>0</v>
      </c>
      <c r="D53" s="50">
        <v>0</v>
      </c>
      <c r="E53" s="50">
        <v>95</v>
      </c>
      <c r="F53" s="50">
        <v>2</v>
      </c>
      <c r="G53" s="50">
        <v>322</v>
      </c>
    </row>
    <row r="54" spans="1:7" x14ac:dyDescent="0.2">
      <c r="A54" s="112" t="s">
        <v>186</v>
      </c>
      <c r="B54" s="50" t="s">
        <v>30</v>
      </c>
      <c r="C54" s="50">
        <v>0</v>
      </c>
      <c r="D54" s="50">
        <v>0</v>
      </c>
      <c r="E54" s="50">
        <v>104</v>
      </c>
      <c r="F54" s="50">
        <v>2</v>
      </c>
      <c r="G54" s="50">
        <v>415</v>
      </c>
    </row>
    <row r="55" spans="1:7" x14ac:dyDescent="0.2">
      <c r="A55" s="112" t="s">
        <v>108</v>
      </c>
      <c r="B55" s="50" t="s">
        <v>382</v>
      </c>
      <c r="C55" s="50">
        <v>0</v>
      </c>
      <c r="D55" s="50">
        <v>0</v>
      </c>
      <c r="E55" s="50">
        <v>0</v>
      </c>
      <c r="F55" s="50">
        <v>1</v>
      </c>
      <c r="G55" s="50">
        <v>5</v>
      </c>
    </row>
    <row r="56" spans="1:7" x14ac:dyDescent="0.2">
      <c r="A56" s="112" t="s">
        <v>108</v>
      </c>
      <c r="B56" s="50" t="s">
        <v>383</v>
      </c>
      <c r="C56" s="50">
        <v>0</v>
      </c>
      <c r="D56" s="50">
        <v>0</v>
      </c>
      <c r="E56" s="50">
        <v>3</v>
      </c>
      <c r="F56" s="50">
        <v>1</v>
      </c>
      <c r="G56" s="50">
        <v>8</v>
      </c>
    </row>
    <row r="57" spans="1:7" x14ac:dyDescent="0.2">
      <c r="A57" s="112" t="s">
        <v>108</v>
      </c>
      <c r="B57" s="50" t="s">
        <v>384</v>
      </c>
      <c r="C57" s="50">
        <v>0</v>
      </c>
      <c r="D57" s="50">
        <v>0</v>
      </c>
      <c r="E57" s="50">
        <v>33</v>
      </c>
      <c r="F57" s="50">
        <v>286</v>
      </c>
      <c r="G57" s="50">
        <v>488</v>
      </c>
    </row>
    <row r="58" spans="1:7" x14ac:dyDescent="0.2">
      <c r="A58" s="112" t="s">
        <v>108</v>
      </c>
      <c r="B58" s="50" t="s">
        <v>30</v>
      </c>
      <c r="C58" s="50">
        <v>0</v>
      </c>
      <c r="D58" s="50">
        <v>0</v>
      </c>
      <c r="E58" s="50">
        <v>36</v>
      </c>
      <c r="F58" s="50">
        <v>288</v>
      </c>
      <c r="G58" s="50">
        <v>501</v>
      </c>
    </row>
    <row r="59" spans="1:7" x14ac:dyDescent="0.2">
      <c r="A59" s="112" t="s">
        <v>169</v>
      </c>
      <c r="B59" s="50" t="s">
        <v>385</v>
      </c>
      <c r="C59" s="50">
        <v>0</v>
      </c>
      <c r="D59" s="50">
        <v>19</v>
      </c>
      <c r="E59" s="50">
        <v>0</v>
      </c>
      <c r="F59" s="50">
        <v>19</v>
      </c>
      <c r="G59" s="50">
        <v>34</v>
      </c>
    </row>
    <row r="60" spans="1:7" x14ac:dyDescent="0.2">
      <c r="A60" s="112" t="s">
        <v>169</v>
      </c>
      <c r="B60" s="50" t="s">
        <v>386</v>
      </c>
      <c r="C60" s="50">
        <v>0</v>
      </c>
      <c r="D60" s="50">
        <v>0</v>
      </c>
      <c r="E60" s="50">
        <v>0</v>
      </c>
      <c r="F60" s="50">
        <v>0</v>
      </c>
      <c r="G60" s="50">
        <v>1</v>
      </c>
    </row>
    <row r="61" spans="1:7" x14ac:dyDescent="0.2">
      <c r="A61" s="112" t="s">
        <v>169</v>
      </c>
      <c r="B61" s="50" t="s">
        <v>30</v>
      </c>
      <c r="C61" s="50">
        <v>0</v>
      </c>
      <c r="D61" s="50">
        <v>19</v>
      </c>
      <c r="E61" s="50">
        <v>0</v>
      </c>
      <c r="F61" s="50">
        <v>19</v>
      </c>
      <c r="G61" s="50">
        <v>35</v>
      </c>
    </row>
    <row r="62" spans="1:7" x14ac:dyDescent="0.2">
      <c r="A62" s="112" t="s">
        <v>171</v>
      </c>
      <c r="B62" s="50" t="s">
        <v>387</v>
      </c>
      <c r="C62" s="50">
        <v>0</v>
      </c>
      <c r="D62" s="50">
        <v>0</v>
      </c>
      <c r="E62" s="50">
        <v>214</v>
      </c>
      <c r="F62" s="50">
        <v>1193</v>
      </c>
      <c r="G62" s="50">
        <v>3478</v>
      </c>
    </row>
    <row r="63" spans="1:7" x14ac:dyDescent="0.2">
      <c r="A63" s="112" t="s">
        <v>171</v>
      </c>
      <c r="B63" s="50" t="s">
        <v>30</v>
      </c>
      <c r="C63" s="50">
        <v>0</v>
      </c>
      <c r="D63" s="50">
        <v>0</v>
      </c>
      <c r="E63" s="50">
        <v>214</v>
      </c>
      <c r="F63" s="50">
        <v>1193</v>
      </c>
      <c r="G63" s="50">
        <v>3478</v>
      </c>
    </row>
    <row r="64" spans="1:7" x14ac:dyDescent="0.2">
      <c r="A64" s="112" t="s">
        <v>188</v>
      </c>
      <c r="B64" s="50" t="s">
        <v>388</v>
      </c>
      <c r="C64" s="50">
        <v>0</v>
      </c>
      <c r="D64" s="50">
        <v>20</v>
      </c>
      <c r="E64" s="50">
        <v>0</v>
      </c>
      <c r="F64" s="50">
        <v>61</v>
      </c>
      <c r="G64" s="50">
        <v>79</v>
      </c>
    </row>
    <row r="65" spans="1:7" x14ac:dyDescent="0.2">
      <c r="A65" s="112" t="s">
        <v>188</v>
      </c>
      <c r="B65" s="50" t="s">
        <v>389</v>
      </c>
      <c r="C65" s="50">
        <v>0</v>
      </c>
      <c r="D65" s="50">
        <v>2</v>
      </c>
      <c r="E65" s="50">
        <v>0</v>
      </c>
      <c r="F65" s="50">
        <v>3</v>
      </c>
      <c r="G65" s="50">
        <v>10</v>
      </c>
    </row>
    <row r="66" spans="1:7" x14ac:dyDescent="0.2">
      <c r="A66" s="112" t="s">
        <v>188</v>
      </c>
      <c r="B66" s="50" t="s">
        <v>390</v>
      </c>
      <c r="C66" s="50">
        <v>0</v>
      </c>
      <c r="D66" s="50">
        <v>0</v>
      </c>
      <c r="E66" s="50">
        <v>0</v>
      </c>
      <c r="F66" s="50">
        <v>0</v>
      </c>
      <c r="G66" s="50">
        <v>0</v>
      </c>
    </row>
    <row r="67" spans="1:7" x14ac:dyDescent="0.2">
      <c r="A67" s="112" t="s">
        <v>188</v>
      </c>
      <c r="B67" s="50" t="s">
        <v>30</v>
      </c>
      <c r="C67" s="50">
        <v>0</v>
      </c>
      <c r="D67" s="50">
        <v>22</v>
      </c>
      <c r="E67" s="50">
        <v>0</v>
      </c>
      <c r="F67" s="50">
        <v>64</v>
      </c>
      <c r="G67" s="50">
        <v>89</v>
      </c>
    </row>
    <row r="68" spans="1:7" x14ac:dyDescent="0.2">
      <c r="A68" s="112" t="s">
        <v>172</v>
      </c>
      <c r="B68" s="50" t="s">
        <v>391</v>
      </c>
      <c r="C68" s="50">
        <v>0</v>
      </c>
      <c r="D68" s="50">
        <v>0</v>
      </c>
      <c r="E68" s="50">
        <v>0</v>
      </c>
      <c r="F68" s="50">
        <v>1</v>
      </c>
      <c r="G68" s="50">
        <v>1</v>
      </c>
    </row>
    <row r="69" spans="1:7" x14ac:dyDescent="0.2">
      <c r="A69" s="112" t="s">
        <v>172</v>
      </c>
      <c r="B69" s="50" t="s">
        <v>392</v>
      </c>
      <c r="C69" s="50">
        <v>0</v>
      </c>
      <c r="D69" s="50">
        <v>0</v>
      </c>
      <c r="E69" s="50">
        <v>1</v>
      </c>
      <c r="F69" s="50">
        <v>3</v>
      </c>
      <c r="G69" s="50">
        <v>13</v>
      </c>
    </row>
    <row r="70" spans="1:7" x14ac:dyDescent="0.2">
      <c r="A70" s="112" t="s">
        <v>172</v>
      </c>
      <c r="B70" s="50" t="s">
        <v>30</v>
      </c>
      <c r="C70" s="50">
        <v>0</v>
      </c>
      <c r="D70" s="50">
        <v>0</v>
      </c>
      <c r="E70" s="50">
        <v>1</v>
      </c>
      <c r="F70" s="50">
        <v>4</v>
      </c>
      <c r="G70" s="50">
        <v>14</v>
      </c>
    </row>
    <row r="71" spans="1:7" x14ac:dyDescent="0.2">
      <c r="A71" s="112" t="s">
        <v>393</v>
      </c>
      <c r="B71" s="50" t="s">
        <v>394</v>
      </c>
      <c r="C71" s="50">
        <v>0</v>
      </c>
      <c r="D71" s="50">
        <v>0</v>
      </c>
      <c r="E71" s="50">
        <v>0</v>
      </c>
      <c r="F71" s="50">
        <v>0</v>
      </c>
      <c r="G71" s="50">
        <v>0</v>
      </c>
    </row>
    <row r="72" spans="1:7" x14ac:dyDescent="0.2">
      <c r="A72" s="112" t="s">
        <v>393</v>
      </c>
      <c r="B72" s="50" t="s">
        <v>30</v>
      </c>
      <c r="C72" s="50">
        <v>0</v>
      </c>
      <c r="D72" s="50">
        <v>0</v>
      </c>
      <c r="E72" s="50">
        <v>0</v>
      </c>
      <c r="F72" s="50">
        <v>0</v>
      </c>
      <c r="G72" s="50">
        <v>0</v>
      </c>
    </row>
    <row r="73" spans="1:7" x14ac:dyDescent="0.2">
      <c r="A73" s="112" t="s">
        <v>332</v>
      </c>
      <c r="B73" s="50" t="s">
        <v>30</v>
      </c>
      <c r="C73" s="50">
        <v>0</v>
      </c>
      <c r="D73" s="50">
        <v>0</v>
      </c>
      <c r="E73" s="50">
        <v>16</v>
      </c>
      <c r="F73" s="50">
        <v>3</v>
      </c>
      <c r="G73" s="50">
        <v>22</v>
      </c>
    </row>
    <row r="74" spans="1:7" x14ac:dyDescent="0.2">
      <c r="A74" s="115" t="s">
        <v>30</v>
      </c>
      <c r="B74" s="51" t="s">
        <v>30</v>
      </c>
      <c r="C74" s="51">
        <v>3126</v>
      </c>
      <c r="D74" s="51">
        <v>3717</v>
      </c>
      <c r="E74" s="51">
        <v>4608</v>
      </c>
      <c r="F74" s="51">
        <v>16185</v>
      </c>
      <c r="G74" s="51">
        <v>48833</v>
      </c>
    </row>
    <row r="75" spans="1:7" x14ac:dyDescent="0.2">
      <c r="A75" s="112" t="s">
        <v>164</v>
      </c>
      <c r="B75" s="112"/>
      <c r="C75" s="112"/>
      <c r="D75" s="112"/>
      <c r="E75" s="112"/>
      <c r="F75" s="112"/>
      <c r="G75" s="112"/>
    </row>
    <row r="76" spans="1:7" x14ac:dyDescent="0.2">
      <c r="A76" s="112" t="s">
        <v>59</v>
      </c>
      <c r="B76" s="112"/>
      <c r="C76" s="112"/>
      <c r="D76" s="112"/>
      <c r="E76" s="112"/>
      <c r="F76" s="112"/>
      <c r="G76" s="112"/>
    </row>
  </sheetData>
  <sheetProtection sheet="1"/>
  <mergeCells count="25">
    <mergeCell ref="B1:E1"/>
    <mergeCell ref="A11:A14"/>
    <mergeCell ref="A15:A21"/>
    <mergeCell ref="A22:A24"/>
    <mergeCell ref="A25:A27"/>
    <mergeCell ref="A28:A30"/>
    <mergeCell ref="A31:A34"/>
    <mergeCell ref="A35:A36"/>
    <mergeCell ref="A37:A38"/>
    <mergeCell ref="A39:A41"/>
    <mergeCell ref="A42:A43"/>
    <mergeCell ref="A44:A45"/>
    <mergeCell ref="A46:A47"/>
    <mergeCell ref="A48:A50"/>
    <mergeCell ref="A51:A54"/>
    <mergeCell ref="A55:A58"/>
    <mergeCell ref="A59:A61"/>
    <mergeCell ref="A62:A63"/>
    <mergeCell ref="A64:A67"/>
    <mergeCell ref="A68:A70"/>
    <mergeCell ref="A71:A72"/>
    <mergeCell ref="A73"/>
    <mergeCell ref="A74"/>
    <mergeCell ref="A75:G75"/>
    <mergeCell ref="A76:G76"/>
  </mergeCells>
  <hyperlinks>
    <hyperlink ref="A7" r:id="rId1" xr:uid="{00000000-0004-0000-0E00-000000000000}"/>
  </hyperlinks>
  <pageMargins left="0.7" right="0.7" top="0.75" bottom="0.75" header="0.3" footer="0.3"/>
  <pageSetup paperSize="9" orientation="portrait"/>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82"/>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113"/>
      <c r="C1" s="113"/>
      <c r="D1" s="113"/>
      <c r="E1" s="113"/>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396</v>
      </c>
    </row>
    <row r="6" spans="1:16" ht="15.95" customHeight="1" x14ac:dyDescent="0.2">
      <c r="A6" s="12" t="s">
        <v>25</v>
      </c>
    </row>
    <row r="7" spans="1:16" ht="15" customHeight="1" x14ac:dyDescent="0.2">
      <c r="A7" s="6" t="s">
        <v>23</v>
      </c>
    </row>
    <row r="9" spans="1:16" x14ac:dyDescent="0.2">
      <c r="A9" s="18"/>
      <c r="B9" s="18"/>
      <c r="C9" s="18"/>
      <c r="D9" s="18"/>
      <c r="E9" s="18"/>
      <c r="F9" s="18"/>
      <c r="G9" s="18"/>
    </row>
    <row r="10" spans="1:16" ht="22.5" x14ac:dyDescent="0.2">
      <c r="A10" s="52" t="s">
        <v>98</v>
      </c>
      <c r="B10" s="52" t="s">
        <v>235</v>
      </c>
      <c r="C10" s="21" t="s">
        <v>31</v>
      </c>
      <c r="D10" s="21" t="s">
        <v>32</v>
      </c>
      <c r="E10" s="21" t="s">
        <v>43</v>
      </c>
      <c r="F10" s="21" t="s">
        <v>99</v>
      </c>
      <c r="G10" s="21" t="s">
        <v>100</v>
      </c>
    </row>
    <row r="11" spans="1:16" x14ac:dyDescent="0.2">
      <c r="A11" s="112" t="s">
        <v>191</v>
      </c>
      <c r="B11" s="52" t="s">
        <v>397</v>
      </c>
      <c r="C11" s="52">
        <v>59</v>
      </c>
      <c r="D11" s="52">
        <v>59</v>
      </c>
      <c r="E11" s="52">
        <v>67</v>
      </c>
      <c r="F11" s="52">
        <v>254</v>
      </c>
      <c r="G11" s="52">
        <v>991</v>
      </c>
    </row>
    <row r="12" spans="1:16" x14ac:dyDescent="0.2">
      <c r="A12" s="112" t="s">
        <v>191</v>
      </c>
      <c r="B12" s="52" t="s">
        <v>398</v>
      </c>
      <c r="C12" s="52">
        <v>49</v>
      </c>
      <c r="D12" s="52">
        <v>36</v>
      </c>
      <c r="E12" s="52">
        <v>37</v>
      </c>
      <c r="F12" s="52">
        <v>147</v>
      </c>
      <c r="G12" s="52">
        <v>495</v>
      </c>
    </row>
    <row r="13" spans="1:16" x14ac:dyDescent="0.2">
      <c r="A13" s="112" t="s">
        <v>191</v>
      </c>
      <c r="B13" s="52" t="s">
        <v>399</v>
      </c>
      <c r="C13" s="52">
        <v>41</v>
      </c>
      <c r="D13" s="52">
        <v>59</v>
      </c>
      <c r="E13" s="52">
        <v>80</v>
      </c>
      <c r="F13" s="52">
        <v>180</v>
      </c>
      <c r="G13" s="52">
        <v>869</v>
      </c>
    </row>
    <row r="14" spans="1:16" x14ac:dyDescent="0.2">
      <c r="A14" s="112" t="s">
        <v>191</v>
      </c>
      <c r="B14" s="52" t="s">
        <v>400</v>
      </c>
      <c r="C14" s="52">
        <v>27</v>
      </c>
      <c r="D14" s="52">
        <v>36</v>
      </c>
      <c r="E14" s="52">
        <v>73</v>
      </c>
      <c r="F14" s="52">
        <v>114</v>
      </c>
      <c r="G14" s="52">
        <v>486</v>
      </c>
    </row>
    <row r="15" spans="1:16" x14ac:dyDescent="0.2">
      <c r="A15" s="112" t="s">
        <v>191</v>
      </c>
      <c r="B15" s="52" t="s">
        <v>401</v>
      </c>
      <c r="C15" s="52">
        <v>23</v>
      </c>
      <c r="D15" s="52">
        <v>29</v>
      </c>
      <c r="E15" s="52">
        <v>15</v>
      </c>
      <c r="F15" s="52">
        <v>131</v>
      </c>
      <c r="G15" s="52">
        <v>297</v>
      </c>
    </row>
    <row r="16" spans="1:16" x14ac:dyDescent="0.2">
      <c r="A16" s="112" t="s">
        <v>191</v>
      </c>
      <c r="B16" s="52" t="s">
        <v>402</v>
      </c>
      <c r="C16" s="52">
        <v>12</v>
      </c>
      <c r="D16" s="52">
        <v>17</v>
      </c>
      <c r="E16" s="52">
        <v>18</v>
      </c>
      <c r="F16" s="52">
        <v>65</v>
      </c>
      <c r="G16" s="52">
        <v>256</v>
      </c>
    </row>
    <row r="17" spans="1:7" x14ac:dyDescent="0.2">
      <c r="A17" s="112" t="s">
        <v>191</v>
      </c>
      <c r="B17" s="52" t="s">
        <v>162</v>
      </c>
      <c r="C17" s="52">
        <v>17</v>
      </c>
      <c r="D17" s="52">
        <v>15</v>
      </c>
      <c r="E17" s="52">
        <v>56</v>
      </c>
      <c r="F17" s="52">
        <v>58</v>
      </c>
      <c r="G17" s="52">
        <v>405</v>
      </c>
    </row>
    <row r="18" spans="1:7" x14ac:dyDescent="0.2">
      <c r="A18" s="112" t="s">
        <v>191</v>
      </c>
      <c r="B18" s="52" t="s">
        <v>30</v>
      </c>
      <c r="C18" s="52">
        <v>228</v>
      </c>
      <c r="D18" s="52">
        <v>251</v>
      </c>
      <c r="E18" s="52">
        <v>346</v>
      </c>
      <c r="F18" s="52">
        <v>949</v>
      </c>
      <c r="G18" s="52">
        <v>3799</v>
      </c>
    </row>
    <row r="19" spans="1:7" x14ac:dyDescent="0.2">
      <c r="A19" s="112" t="s">
        <v>132</v>
      </c>
      <c r="B19" s="52" t="s">
        <v>403</v>
      </c>
      <c r="C19" s="52">
        <v>151</v>
      </c>
      <c r="D19" s="52">
        <v>119</v>
      </c>
      <c r="E19" s="52">
        <v>58</v>
      </c>
      <c r="F19" s="52">
        <v>439</v>
      </c>
      <c r="G19" s="52">
        <v>956</v>
      </c>
    </row>
    <row r="20" spans="1:7" x14ac:dyDescent="0.2">
      <c r="A20" s="112" t="s">
        <v>132</v>
      </c>
      <c r="B20" s="52" t="s">
        <v>404</v>
      </c>
      <c r="C20" s="52">
        <v>47</v>
      </c>
      <c r="D20" s="52">
        <v>33</v>
      </c>
      <c r="E20" s="52">
        <v>107</v>
      </c>
      <c r="F20" s="52">
        <v>238</v>
      </c>
      <c r="G20" s="52">
        <v>986</v>
      </c>
    </row>
    <row r="21" spans="1:7" x14ac:dyDescent="0.2">
      <c r="A21" s="112" t="s">
        <v>132</v>
      </c>
      <c r="B21" s="52" t="s">
        <v>405</v>
      </c>
      <c r="C21" s="52">
        <v>26</v>
      </c>
      <c r="D21" s="52">
        <v>30</v>
      </c>
      <c r="E21" s="52">
        <v>11</v>
      </c>
      <c r="F21" s="52">
        <v>127</v>
      </c>
      <c r="G21" s="52">
        <v>305</v>
      </c>
    </row>
    <row r="22" spans="1:7" x14ac:dyDescent="0.2">
      <c r="A22" s="112" t="s">
        <v>132</v>
      </c>
      <c r="B22" s="52" t="s">
        <v>162</v>
      </c>
      <c r="C22" s="52">
        <v>3</v>
      </c>
      <c r="D22" s="52">
        <v>3</v>
      </c>
      <c r="E22" s="52">
        <v>160</v>
      </c>
      <c r="F22" s="52">
        <v>431</v>
      </c>
      <c r="G22" s="52">
        <v>2102</v>
      </c>
    </row>
    <row r="23" spans="1:7" x14ac:dyDescent="0.2">
      <c r="A23" s="112" t="s">
        <v>132</v>
      </c>
      <c r="B23" s="52" t="s">
        <v>30</v>
      </c>
      <c r="C23" s="52">
        <v>227</v>
      </c>
      <c r="D23" s="52">
        <v>185</v>
      </c>
      <c r="E23" s="52">
        <v>336</v>
      </c>
      <c r="F23" s="52">
        <v>1235</v>
      </c>
      <c r="G23" s="52">
        <v>4349</v>
      </c>
    </row>
    <row r="24" spans="1:7" x14ac:dyDescent="0.2">
      <c r="A24" s="112" t="s">
        <v>148</v>
      </c>
      <c r="B24" s="52" t="s">
        <v>406</v>
      </c>
      <c r="C24" s="52">
        <v>39</v>
      </c>
      <c r="D24" s="52">
        <v>87</v>
      </c>
      <c r="E24" s="52">
        <v>120</v>
      </c>
      <c r="F24" s="52">
        <v>331</v>
      </c>
      <c r="G24" s="52">
        <v>1110</v>
      </c>
    </row>
    <row r="25" spans="1:7" x14ac:dyDescent="0.2">
      <c r="A25" s="112" t="s">
        <v>148</v>
      </c>
      <c r="B25" s="52" t="s">
        <v>407</v>
      </c>
      <c r="C25" s="52">
        <v>36</v>
      </c>
      <c r="D25" s="52">
        <v>40</v>
      </c>
      <c r="E25" s="52">
        <v>106</v>
      </c>
      <c r="F25" s="52">
        <v>138</v>
      </c>
      <c r="G25" s="52">
        <v>1093</v>
      </c>
    </row>
    <row r="26" spans="1:7" x14ac:dyDescent="0.2">
      <c r="A26" s="112" t="s">
        <v>148</v>
      </c>
      <c r="B26" s="52" t="s">
        <v>408</v>
      </c>
      <c r="C26" s="52">
        <v>14</v>
      </c>
      <c r="D26" s="52">
        <v>17</v>
      </c>
      <c r="E26" s="52">
        <v>46</v>
      </c>
      <c r="F26" s="52">
        <v>112</v>
      </c>
      <c r="G26" s="52">
        <v>401</v>
      </c>
    </row>
    <row r="27" spans="1:7" x14ac:dyDescent="0.2">
      <c r="A27" s="112" t="s">
        <v>148</v>
      </c>
      <c r="B27" s="52" t="s">
        <v>409</v>
      </c>
      <c r="C27" s="52">
        <v>9</v>
      </c>
      <c r="D27" s="52">
        <v>5</v>
      </c>
      <c r="E27" s="52">
        <v>1</v>
      </c>
      <c r="F27" s="52">
        <v>15</v>
      </c>
      <c r="G27" s="52">
        <v>18</v>
      </c>
    </row>
    <row r="28" spans="1:7" x14ac:dyDescent="0.2">
      <c r="A28" s="112" t="s">
        <v>148</v>
      </c>
      <c r="B28" s="52" t="s">
        <v>30</v>
      </c>
      <c r="C28" s="52">
        <v>98</v>
      </c>
      <c r="D28" s="52">
        <v>149</v>
      </c>
      <c r="E28" s="52">
        <v>273</v>
      </c>
      <c r="F28" s="52">
        <v>596</v>
      </c>
      <c r="G28" s="52">
        <v>2622</v>
      </c>
    </row>
    <row r="29" spans="1:7" x14ac:dyDescent="0.2">
      <c r="A29" s="112" t="s">
        <v>130</v>
      </c>
      <c r="B29" s="52" t="s">
        <v>410</v>
      </c>
      <c r="C29" s="52">
        <v>73</v>
      </c>
      <c r="D29" s="52">
        <v>79</v>
      </c>
      <c r="E29" s="52">
        <v>92</v>
      </c>
      <c r="F29" s="52">
        <v>341</v>
      </c>
      <c r="G29" s="52">
        <v>1122</v>
      </c>
    </row>
    <row r="30" spans="1:7" x14ac:dyDescent="0.2">
      <c r="A30" s="112" t="s">
        <v>130</v>
      </c>
      <c r="B30" s="52" t="s">
        <v>411</v>
      </c>
      <c r="C30" s="52">
        <v>10</v>
      </c>
      <c r="D30" s="52">
        <v>7</v>
      </c>
      <c r="E30" s="52">
        <v>6</v>
      </c>
      <c r="F30" s="52">
        <v>30</v>
      </c>
      <c r="G30" s="52">
        <v>88</v>
      </c>
    </row>
    <row r="31" spans="1:7" x14ac:dyDescent="0.2">
      <c r="A31" s="112" t="s">
        <v>130</v>
      </c>
      <c r="B31" s="52" t="s">
        <v>162</v>
      </c>
      <c r="C31" s="52">
        <v>1</v>
      </c>
      <c r="D31" s="52">
        <v>1</v>
      </c>
      <c r="E31" s="52">
        <v>2</v>
      </c>
      <c r="F31" s="52">
        <v>8</v>
      </c>
      <c r="G31" s="52">
        <v>69</v>
      </c>
    </row>
    <row r="32" spans="1:7" x14ac:dyDescent="0.2">
      <c r="A32" s="112" t="s">
        <v>130</v>
      </c>
      <c r="B32" s="52" t="s">
        <v>30</v>
      </c>
      <c r="C32" s="52">
        <v>84</v>
      </c>
      <c r="D32" s="52">
        <v>87</v>
      </c>
      <c r="E32" s="52">
        <v>100</v>
      </c>
      <c r="F32" s="52">
        <v>379</v>
      </c>
      <c r="G32" s="52">
        <v>1279</v>
      </c>
    </row>
    <row r="33" spans="1:7" x14ac:dyDescent="0.2">
      <c r="A33" s="112" t="s">
        <v>192</v>
      </c>
      <c r="B33" s="52" t="s">
        <v>412</v>
      </c>
      <c r="C33" s="52">
        <v>31</v>
      </c>
      <c r="D33" s="52">
        <v>11</v>
      </c>
      <c r="E33" s="52">
        <v>7</v>
      </c>
      <c r="F33" s="52">
        <v>57</v>
      </c>
      <c r="G33" s="52">
        <v>129</v>
      </c>
    </row>
    <row r="34" spans="1:7" x14ac:dyDescent="0.2">
      <c r="A34" s="112" t="s">
        <v>192</v>
      </c>
      <c r="B34" s="52" t="s">
        <v>413</v>
      </c>
      <c r="C34" s="52">
        <v>16</v>
      </c>
      <c r="D34" s="52">
        <v>8</v>
      </c>
      <c r="E34" s="52">
        <v>17</v>
      </c>
      <c r="F34" s="52">
        <v>41</v>
      </c>
      <c r="G34" s="52">
        <v>134</v>
      </c>
    </row>
    <row r="35" spans="1:7" x14ac:dyDescent="0.2">
      <c r="A35" s="112" t="s">
        <v>192</v>
      </c>
      <c r="B35" s="52" t="s">
        <v>414</v>
      </c>
      <c r="C35" s="52">
        <v>12</v>
      </c>
      <c r="D35" s="52">
        <v>14</v>
      </c>
      <c r="E35" s="52">
        <v>12</v>
      </c>
      <c r="F35" s="52">
        <v>65</v>
      </c>
      <c r="G35" s="52">
        <v>249</v>
      </c>
    </row>
    <row r="36" spans="1:7" x14ac:dyDescent="0.2">
      <c r="A36" s="112" t="s">
        <v>192</v>
      </c>
      <c r="B36" s="52" t="s">
        <v>415</v>
      </c>
      <c r="C36" s="52">
        <v>7</v>
      </c>
      <c r="D36" s="52">
        <v>5</v>
      </c>
      <c r="E36" s="52">
        <v>20</v>
      </c>
      <c r="F36" s="52">
        <v>17</v>
      </c>
      <c r="G36" s="52">
        <v>106</v>
      </c>
    </row>
    <row r="37" spans="1:7" x14ac:dyDescent="0.2">
      <c r="A37" s="112" t="s">
        <v>192</v>
      </c>
      <c r="B37" s="52" t="s">
        <v>30</v>
      </c>
      <c r="C37" s="52">
        <v>66</v>
      </c>
      <c r="D37" s="52">
        <v>38</v>
      </c>
      <c r="E37" s="52">
        <v>56</v>
      </c>
      <c r="F37" s="52">
        <v>180</v>
      </c>
      <c r="G37" s="52">
        <v>618</v>
      </c>
    </row>
    <row r="38" spans="1:7" x14ac:dyDescent="0.2">
      <c r="A38" s="112" t="s">
        <v>178</v>
      </c>
      <c r="B38" s="52" t="s">
        <v>416</v>
      </c>
      <c r="C38" s="52">
        <v>33</v>
      </c>
      <c r="D38" s="52">
        <v>51</v>
      </c>
      <c r="E38" s="52">
        <v>44</v>
      </c>
      <c r="F38" s="52">
        <v>125</v>
      </c>
      <c r="G38" s="52">
        <v>330</v>
      </c>
    </row>
    <row r="39" spans="1:7" x14ac:dyDescent="0.2">
      <c r="A39" s="112" t="s">
        <v>178</v>
      </c>
      <c r="B39" s="52" t="s">
        <v>417</v>
      </c>
      <c r="C39" s="52">
        <v>16</v>
      </c>
      <c r="D39" s="52">
        <v>43</v>
      </c>
      <c r="E39" s="52">
        <v>48</v>
      </c>
      <c r="F39" s="52">
        <v>252</v>
      </c>
      <c r="G39" s="52">
        <v>627</v>
      </c>
    </row>
    <row r="40" spans="1:7" x14ac:dyDescent="0.2">
      <c r="A40" s="112" t="s">
        <v>178</v>
      </c>
      <c r="B40" s="52" t="s">
        <v>418</v>
      </c>
      <c r="C40" s="52">
        <v>7</v>
      </c>
      <c r="D40" s="52">
        <v>6</v>
      </c>
      <c r="E40" s="52">
        <v>3</v>
      </c>
      <c r="F40" s="52">
        <v>27</v>
      </c>
      <c r="G40" s="52">
        <v>95</v>
      </c>
    </row>
    <row r="41" spans="1:7" x14ac:dyDescent="0.2">
      <c r="A41" s="112" t="s">
        <v>178</v>
      </c>
      <c r="B41" s="52" t="s">
        <v>419</v>
      </c>
      <c r="C41" s="52">
        <v>5</v>
      </c>
      <c r="D41" s="52">
        <v>1</v>
      </c>
      <c r="E41" s="52">
        <v>0</v>
      </c>
      <c r="F41" s="52">
        <v>9</v>
      </c>
      <c r="G41" s="52">
        <v>13</v>
      </c>
    </row>
    <row r="42" spans="1:7" x14ac:dyDescent="0.2">
      <c r="A42" s="112" t="s">
        <v>178</v>
      </c>
      <c r="B42" s="52" t="s">
        <v>162</v>
      </c>
      <c r="C42" s="52">
        <v>1</v>
      </c>
      <c r="D42" s="52">
        <v>0</v>
      </c>
      <c r="E42" s="52">
        <v>0</v>
      </c>
      <c r="F42" s="52">
        <v>1</v>
      </c>
      <c r="G42" s="52">
        <v>1</v>
      </c>
    </row>
    <row r="43" spans="1:7" x14ac:dyDescent="0.2">
      <c r="A43" s="112" t="s">
        <v>178</v>
      </c>
      <c r="B43" s="52" t="s">
        <v>30</v>
      </c>
      <c r="C43" s="52">
        <v>62</v>
      </c>
      <c r="D43" s="52">
        <v>101</v>
      </c>
      <c r="E43" s="52">
        <v>95</v>
      </c>
      <c r="F43" s="52">
        <v>414</v>
      </c>
      <c r="G43" s="52">
        <v>1066</v>
      </c>
    </row>
    <row r="44" spans="1:7" x14ac:dyDescent="0.2">
      <c r="A44" s="112" t="s">
        <v>193</v>
      </c>
      <c r="B44" s="52" t="s">
        <v>420</v>
      </c>
      <c r="C44" s="52">
        <v>27</v>
      </c>
      <c r="D44" s="52">
        <v>38</v>
      </c>
      <c r="E44" s="52">
        <v>90</v>
      </c>
      <c r="F44" s="52">
        <v>125</v>
      </c>
      <c r="G44" s="52">
        <v>489</v>
      </c>
    </row>
    <row r="45" spans="1:7" x14ac:dyDescent="0.2">
      <c r="A45" s="112" t="s">
        <v>193</v>
      </c>
      <c r="B45" s="52" t="s">
        <v>421</v>
      </c>
      <c r="C45" s="52">
        <v>23</v>
      </c>
      <c r="D45" s="52">
        <v>37</v>
      </c>
      <c r="E45" s="52">
        <v>38</v>
      </c>
      <c r="F45" s="52">
        <v>234</v>
      </c>
      <c r="G45" s="52">
        <v>444</v>
      </c>
    </row>
    <row r="46" spans="1:7" x14ac:dyDescent="0.2">
      <c r="A46" s="112" t="s">
        <v>193</v>
      </c>
      <c r="B46" s="52" t="s">
        <v>422</v>
      </c>
      <c r="C46" s="52">
        <v>10</v>
      </c>
      <c r="D46" s="52">
        <v>37</v>
      </c>
      <c r="E46" s="52">
        <v>46</v>
      </c>
      <c r="F46" s="52">
        <v>130</v>
      </c>
      <c r="G46" s="52">
        <v>321</v>
      </c>
    </row>
    <row r="47" spans="1:7" x14ac:dyDescent="0.2">
      <c r="A47" s="112" t="s">
        <v>193</v>
      </c>
      <c r="B47" s="52" t="s">
        <v>162</v>
      </c>
      <c r="C47" s="52">
        <v>0</v>
      </c>
      <c r="D47" s="52">
        <v>0</v>
      </c>
      <c r="E47" s="52">
        <v>0</v>
      </c>
      <c r="F47" s="52">
        <v>1</v>
      </c>
      <c r="G47" s="52">
        <v>5</v>
      </c>
    </row>
    <row r="48" spans="1:7" x14ac:dyDescent="0.2">
      <c r="A48" s="112" t="s">
        <v>193</v>
      </c>
      <c r="B48" s="52" t="s">
        <v>30</v>
      </c>
      <c r="C48" s="52">
        <v>60</v>
      </c>
      <c r="D48" s="52">
        <v>112</v>
      </c>
      <c r="E48" s="52">
        <v>174</v>
      </c>
      <c r="F48" s="52">
        <v>490</v>
      </c>
      <c r="G48" s="52">
        <v>1259</v>
      </c>
    </row>
    <row r="49" spans="1:7" x14ac:dyDescent="0.2">
      <c r="A49" s="112" t="s">
        <v>194</v>
      </c>
      <c r="B49" s="52" t="s">
        <v>423</v>
      </c>
      <c r="C49" s="52">
        <v>17</v>
      </c>
      <c r="D49" s="52">
        <v>26</v>
      </c>
      <c r="E49" s="52">
        <v>26</v>
      </c>
      <c r="F49" s="52">
        <v>56</v>
      </c>
      <c r="G49" s="52">
        <v>134</v>
      </c>
    </row>
    <row r="50" spans="1:7" x14ac:dyDescent="0.2">
      <c r="A50" s="112" t="s">
        <v>194</v>
      </c>
      <c r="B50" s="52" t="s">
        <v>424</v>
      </c>
      <c r="C50" s="52">
        <v>11</v>
      </c>
      <c r="D50" s="52">
        <v>19</v>
      </c>
      <c r="E50" s="52">
        <v>48</v>
      </c>
      <c r="F50" s="52">
        <v>48</v>
      </c>
      <c r="G50" s="52">
        <v>131</v>
      </c>
    </row>
    <row r="51" spans="1:7" x14ac:dyDescent="0.2">
      <c r="A51" s="112" t="s">
        <v>194</v>
      </c>
      <c r="B51" s="52" t="s">
        <v>425</v>
      </c>
      <c r="C51" s="52">
        <v>2</v>
      </c>
      <c r="D51" s="52">
        <v>1</v>
      </c>
      <c r="E51" s="52">
        <v>16</v>
      </c>
      <c r="F51" s="52">
        <v>3</v>
      </c>
      <c r="G51" s="52">
        <v>41</v>
      </c>
    </row>
    <row r="52" spans="1:7" x14ac:dyDescent="0.2">
      <c r="A52" s="112" t="s">
        <v>194</v>
      </c>
      <c r="B52" s="52" t="s">
        <v>162</v>
      </c>
      <c r="C52" s="52">
        <v>0</v>
      </c>
      <c r="D52" s="52">
        <v>2</v>
      </c>
      <c r="E52" s="52">
        <v>16</v>
      </c>
      <c r="F52" s="52">
        <v>4</v>
      </c>
      <c r="G52" s="52">
        <v>87</v>
      </c>
    </row>
    <row r="53" spans="1:7" x14ac:dyDescent="0.2">
      <c r="A53" s="112" t="s">
        <v>194</v>
      </c>
      <c r="B53" s="52" t="s">
        <v>30</v>
      </c>
      <c r="C53" s="52">
        <v>30</v>
      </c>
      <c r="D53" s="52">
        <v>48</v>
      </c>
      <c r="E53" s="52">
        <v>106</v>
      </c>
      <c r="F53" s="52">
        <v>111</v>
      </c>
      <c r="G53" s="52">
        <v>393</v>
      </c>
    </row>
    <row r="54" spans="1:7" x14ac:dyDescent="0.2">
      <c r="A54" s="112" t="s">
        <v>195</v>
      </c>
      <c r="B54" s="52" t="s">
        <v>426</v>
      </c>
      <c r="C54" s="52">
        <v>21</v>
      </c>
      <c r="D54" s="52">
        <v>6</v>
      </c>
      <c r="E54" s="52">
        <v>34</v>
      </c>
      <c r="F54" s="52">
        <v>64</v>
      </c>
      <c r="G54" s="52">
        <v>174</v>
      </c>
    </row>
    <row r="55" spans="1:7" x14ac:dyDescent="0.2">
      <c r="A55" s="112" t="s">
        <v>195</v>
      </c>
      <c r="B55" s="52" t="s">
        <v>30</v>
      </c>
      <c r="C55" s="52">
        <v>21</v>
      </c>
      <c r="D55" s="52">
        <v>6</v>
      </c>
      <c r="E55" s="52">
        <v>34</v>
      </c>
      <c r="F55" s="52">
        <v>64</v>
      </c>
      <c r="G55" s="52">
        <v>174</v>
      </c>
    </row>
    <row r="56" spans="1:7" x14ac:dyDescent="0.2">
      <c r="A56" s="112" t="s">
        <v>179</v>
      </c>
      <c r="B56" s="52" t="s">
        <v>427</v>
      </c>
      <c r="C56" s="52">
        <v>9</v>
      </c>
      <c r="D56" s="52">
        <v>11</v>
      </c>
      <c r="E56" s="52">
        <v>13</v>
      </c>
      <c r="F56" s="52">
        <v>38</v>
      </c>
      <c r="G56" s="52">
        <v>94</v>
      </c>
    </row>
    <row r="57" spans="1:7" x14ac:dyDescent="0.2">
      <c r="A57" s="112" t="s">
        <v>179</v>
      </c>
      <c r="B57" s="52" t="s">
        <v>428</v>
      </c>
      <c r="C57" s="52">
        <v>7</v>
      </c>
      <c r="D57" s="52">
        <v>3</v>
      </c>
      <c r="E57" s="52">
        <v>23</v>
      </c>
      <c r="F57" s="52">
        <v>32</v>
      </c>
      <c r="G57" s="52">
        <v>263</v>
      </c>
    </row>
    <row r="58" spans="1:7" x14ac:dyDescent="0.2">
      <c r="A58" s="112" t="s">
        <v>179</v>
      </c>
      <c r="B58" s="52" t="s">
        <v>429</v>
      </c>
      <c r="C58" s="52">
        <v>3</v>
      </c>
      <c r="D58" s="52">
        <v>3</v>
      </c>
      <c r="E58" s="52">
        <v>6</v>
      </c>
      <c r="F58" s="52">
        <v>26</v>
      </c>
      <c r="G58" s="52">
        <v>98</v>
      </c>
    </row>
    <row r="59" spans="1:7" x14ac:dyDescent="0.2">
      <c r="A59" s="112" t="s">
        <v>179</v>
      </c>
      <c r="B59" s="52" t="s">
        <v>430</v>
      </c>
      <c r="C59" s="52">
        <v>1</v>
      </c>
      <c r="D59" s="52">
        <v>1</v>
      </c>
      <c r="E59" s="52">
        <v>0</v>
      </c>
      <c r="F59" s="52">
        <v>8</v>
      </c>
      <c r="G59" s="52">
        <v>17</v>
      </c>
    </row>
    <row r="60" spans="1:7" x14ac:dyDescent="0.2">
      <c r="A60" s="112" t="s">
        <v>179</v>
      </c>
      <c r="B60" s="52" t="s">
        <v>162</v>
      </c>
      <c r="C60" s="52">
        <v>0</v>
      </c>
      <c r="D60" s="52">
        <v>2</v>
      </c>
      <c r="E60" s="52">
        <v>1</v>
      </c>
      <c r="F60" s="52">
        <v>10</v>
      </c>
      <c r="G60" s="52">
        <v>21</v>
      </c>
    </row>
    <row r="61" spans="1:7" x14ac:dyDescent="0.2">
      <c r="A61" s="112" t="s">
        <v>179</v>
      </c>
      <c r="B61" s="52" t="s">
        <v>30</v>
      </c>
      <c r="C61" s="52">
        <v>20</v>
      </c>
      <c r="D61" s="52">
        <v>20</v>
      </c>
      <c r="E61" s="52">
        <v>43</v>
      </c>
      <c r="F61" s="52">
        <v>114</v>
      </c>
      <c r="G61" s="52">
        <v>493</v>
      </c>
    </row>
    <row r="62" spans="1:7" x14ac:dyDescent="0.2">
      <c r="A62" s="112" t="s">
        <v>185</v>
      </c>
      <c r="B62" s="52" t="s">
        <v>431</v>
      </c>
      <c r="C62" s="52">
        <v>9</v>
      </c>
      <c r="D62" s="52">
        <v>55</v>
      </c>
      <c r="E62" s="52">
        <v>80</v>
      </c>
      <c r="F62" s="52">
        <v>72</v>
      </c>
      <c r="G62" s="52">
        <v>582</v>
      </c>
    </row>
    <row r="63" spans="1:7" x14ac:dyDescent="0.2">
      <c r="A63" s="112" t="s">
        <v>185</v>
      </c>
      <c r="B63" s="52" t="s">
        <v>432</v>
      </c>
      <c r="C63" s="52">
        <v>8</v>
      </c>
      <c r="D63" s="52">
        <v>2</v>
      </c>
      <c r="E63" s="52">
        <v>6</v>
      </c>
      <c r="F63" s="52">
        <v>11</v>
      </c>
      <c r="G63" s="52">
        <v>53</v>
      </c>
    </row>
    <row r="64" spans="1:7" x14ac:dyDescent="0.2">
      <c r="A64" s="112" t="s">
        <v>185</v>
      </c>
      <c r="B64" s="52" t="s">
        <v>162</v>
      </c>
      <c r="C64" s="52">
        <v>0</v>
      </c>
      <c r="D64" s="52">
        <v>0</v>
      </c>
      <c r="E64" s="52">
        <v>42</v>
      </c>
      <c r="F64" s="52">
        <v>0</v>
      </c>
      <c r="G64" s="52">
        <v>98</v>
      </c>
    </row>
    <row r="65" spans="1:7" x14ac:dyDescent="0.2">
      <c r="A65" s="112" t="s">
        <v>185</v>
      </c>
      <c r="B65" s="52" t="s">
        <v>30</v>
      </c>
      <c r="C65" s="52">
        <v>17</v>
      </c>
      <c r="D65" s="52">
        <v>57</v>
      </c>
      <c r="E65" s="52">
        <v>128</v>
      </c>
      <c r="F65" s="52">
        <v>83</v>
      </c>
      <c r="G65" s="52">
        <v>733</v>
      </c>
    </row>
    <row r="66" spans="1:7" x14ac:dyDescent="0.2">
      <c r="A66" s="112" t="s">
        <v>197</v>
      </c>
      <c r="B66" s="52" t="s">
        <v>433</v>
      </c>
      <c r="C66" s="52">
        <v>13</v>
      </c>
      <c r="D66" s="52">
        <v>32</v>
      </c>
      <c r="E66" s="52">
        <v>21</v>
      </c>
      <c r="F66" s="52">
        <v>109</v>
      </c>
      <c r="G66" s="52">
        <v>287</v>
      </c>
    </row>
    <row r="67" spans="1:7" x14ac:dyDescent="0.2">
      <c r="A67" s="112" t="s">
        <v>197</v>
      </c>
      <c r="B67" s="52" t="s">
        <v>434</v>
      </c>
      <c r="C67" s="52">
        <v>3</v>
      </c>
      <c r="D67" s="52">
        <v>12</v>
      </c>
      <c r="E67" s="52">
        <v>0</v>
      </c>
      <c r="F67" s="52">
        <v>67</v>
      </c>
      <c r="G67" s="52">
        <v>247</v>
      </c>
    </row>
    <row r="68" spans="1:7" x14ac:dyDescent="0.2">
      <c r="A68" s="112" t="s">
        <v>197</v>
      </c>
      <c r="B68" s="52" t="s">
        <v>162</v>
      </c>
      <c r="C68" s="52">
        <v>0</v>
      </c>
      <c r="D68" s="52">
        <v>6</v>
      </c>
      <c r="E68" s="52">
        <v>0</v>
      </c>
      <c r="F68" s="52">
        <v>6</v>
      </c>
      <c r="G68" s="52">
        <v>17</v>
      </c>
    </row>
    <row r="69" spans="1:7" x14ac:dyDescent="0.2">
      <c r="A69" s="112" t="s">
        <v>197</v>
      </c>
      <c r="B69" s="52" t="s">
        <v>30</v>
      </c>
      <c r="C69" s="52">
        <v>16</v>
      </c>
      <c r="D69" s="52">
        <v>50</v>
      </c>
      <c r="E69" s="52">
        <v>21</v>
      </c>
      <c r="F69" s="52">
        <v>182</v>
      </c>
      <c r="G69" s="52">
        <v>551</v>
      </c>
    </row>
    <row r="70" spans="1:7" x14ac:dyDescent="0.2">
      <c r="A70" s="112" t="s">
        <v>196</v>
      </c>
      <c r="B70" s="52" t="s">
        <v>435</v>
      </c>
      <c r="C70" s="52">
        <v>16</v>
      </c>
      <c r="D70" s="52">
        <v>7</v>
      </c>
      <c r="E70" s="52">
        <v>13</v>
      </c>
      <c r="F70" s="52">
        <v>27</v>
      </c>
      <c r="G70" s="52">
        <v>93</v>
      </c>
    </row>
    <row r="71" spans="1:7" x14ac:dyDescent="0.2">
      <c r="A71" s="112" t="s">
        <v>196</v>
      </c>
      <c r="B71" s="52" t="s">
        <v>30</v>
      </c>
      <c r="C71" s="52">
        <v>16</v>
      </c>
      <c r="D71" s="52">
        <v>7</v>
      </c>
      <c r="E71" s="52">
        <v>13</v>
      </c>
      <c r="F71" s="52">
        <v>27</v>
      </c>
      <c r="G71" s="52">
        <v>93</v>
      </c>
    </row>
    <row r="72" spans="1:7" x14ac:dyDescent="0.2">
      <c r="A72" s="112" t="s">
        <v>198</v>
      </c>
      <c r="B72" s="52" t="s">
        <v>436</v>
      </c>
      <c r="C72" s="52">
        <v>12</v>
      </c>
      <c r="D72" s="52">
        <v>9</v>
      </c>
      <c r="E72" s="52">
        <v>16</v>
      </c>
      <c r="F72" s="52">
        <v>51</v>
      </c>
      <c r="G72" s="52">
        <v>220</v>
      </c>
    </row>
    <row r="73" spans="1:7" x14ac:dyDescent="0.2">
      <c r="A73" s="112" t="s">
        <v>198</v>
      </c>
      <c r="B73" s="52" t="s">
        <v>30</v>
      </c>
      <c r="C73" s="52">
        <v>12</v>
      </c>
      <c r="D73" s="52">
        <v>9</v>
      </c>
      <c r="E73" s="52">
        <v>16</v>
      </c>
      <c r="F73" s="52">
        <v>51</v>
      </c>
      <c r="G73" s="52">
        <v>220</v>
      </c>
    </row>
    <row r="74" spans="1:7" x14ac:dyDescent="0.2">
      <c r="A74" s="112" t="s">
        <v>199</v>
      </c>
      <c r="B74" s="52" t="s">
        <v>437</v>
      </c>
      <c r="C74" s="52">
        <v>6</v>
      </c>
      <c r="D74" s="52">
        <v>14</v>
      </c>
      <c r="E74" s="52">
        <v>42</v>
      </c>
      <c r="F74" s="52">
        <v>62</v>
      </c>
      <c r="G74" s="52">
        <v>264</v>
      </c>
    </row>
    <row r="75" spans="1:7" x14ac:dyDescent="0.2">
      <c r="A75" s="112" t="s">
        <v>199</v>
      </c>
      <c r="B75" s="52" t="s">
        <v>438</v>
      </c>
      <c r="C75" s="52">
        <v>2</v>
      </c>
      <c r="D75" s="52">
        <v>2</v>
      </c>
      <c r="E75" s="52">
        <v>1</v>
      </c>
      <c r="F75" s="52">
        <v>12</v>
      </c>
      <c r="G75" s="52">
        <v>40</v>
      </c>
    </row>
    <row r="76" spans="1:7" x14ac:dyDescent="0.2">
      <c r="A76" s="112" t="s">
        <v>199</v>
      </c>
      <c r="B76" s="52" t="s">
        <v>439</v>
      </c>
      <c r="C76" s="52">
        <v>1</v>
      </c>
      <c r="D76" s="52">
        <v>2</v>
      </c>
      <c r="E76" s="52">
        <v>3</v>
      </c>
      <c r="F76" s="52">
        <v>5</v>
      </c>
      <c r="G76" s="52">
        <v>48</v>
      </c>
    </row>
    <row r="77" spans="1:7" x14ac:dyDescent="0.2">
      <c r="A77" s="112" t="s">
        <v>199</v>
      </c>
      <c r="B77" s="52" t="s">
        <v>162</v>
      </c>
      <c r="C77" s="52">
        <v>0</v>
      </c>
      <c r="D77" s="52">
        <v>0</v>
      </c>
      <c r="E77" s="52">
        <v>0</v>
      </c>
      <c r="F77" s="52">
        <v>5</v>
      </c>
      <c r="G77" s="52">
        <v>8</v>
      </c>
    </row>
    <row r="78" spans="1:7" x14ac:dyDescent="0.2">
      <c r="A78" s="112" t="s">
        <v>199</v>
      </c>
      <c r="B78" s="52" t="s">
        <v>30</v>
      </c>
      <c r="C78" s="52">
        <v>9</v>
      </c>
      <c r="D78" s="52">
        <v>18</v>
      </c>
      <c r="E78" s="52">
        <v>46</v>
      </c>
      <c r="F78" s="52">
        <v>84</v>
      </c>
      <c r="G78" s="52">
        <v>360</v>
      </c>
    </row>
    <row r="79" spans="1:7" x14ac:dyDescent="0.2">
      <c r="A79" s="112" t="s">
        <v>332</v>
      </c>
      <c r="B79" s="52" t="s">
        <v>30</v>
      </c>
      <c r="C79" s="52">
        <v>4</v>
      </c>
      <c r="D79" s="52">
        <v>26</v>
      </c>
      <c r="E79" s="52">
        <v>264</v>
      </c>
      <c r="F79" s="52">
        <v>1136</v>
      </c>
      <c r="G79" s="52">
        <v>2711</v>
      </c>
    </row>
    <row r="80" spans="1:7" x14ac:dyDescent="0.2">
      <c r="A80" s="115" t="s">
        <v>30</v>
      </c>
      <c r="B80" s="53" t="s">
        <v>30</v>
      </c>
      <c r="C80" s="53">
        <v>970</v>
      </c>
      <c r="D80" s="53">
        <v>1164</v>
      </c>
      <c r="E80" s="53">
        <v>2051</v>
      </c>
      <c r="F80" s="53">
        <v>6095</v>
      </c>
      <c r="G80" s="53">
        <v>20720</v>
      </c>
    </row>
    <row r="81" spans="1:7" x14ac:dyDescent="0.2">
      <c r="A81" s="112" t="s">
        <v>164</v>
      </c>
      <c r="B81" s="112"/>
      <c r="C81" s="112"/>
      <c r="D81" s="112"/>
      <c r="E81" s="112"/>
      <c r="F81" s="112"/>
      <c r="G81" s="112"/>
    </row>
    <row r="82" spans="1:7" x14ac:dyDescent="0.2">
      <c r="A82" s="112" t="s">
        <v>59</v>
      </c>
      <c r="B82" s="112"/>
      <c r="C82" s="112"/>
      <c r="D82" s="112"/>
      <c r="E82" s="112"/>
      <c r="F82" s="112"/>
      <c r="G82" s="112"/>
    </row>
  </sheetData>
  <sheetProtection sheet="1"/>
  <mergeCells count="20">
    <mergeCell ref="B1:E1"/>
    <mergeCell ref="A11:A18"/>
    <mergeCell ref="A19:A23"/>
    <mergeCell ref="A24:A28"/>
    <mergeCell ref="A29:A32"/>
    <mergeCell ref="A33:A37"/>
    <mergeCell ref="A38:A43"/>
    <mergeCell ref="A44:A48"/>
    <mergeCell ref="A49:A53"/>
    <mergeCell ref="A54:A55"/>
    <mergeCell ref="A56:A61"/>
    <mergeCell ref="A62:A65"/>
    <mergeCell ref="A66:A69"/>
    <mergeCell ref="A70:A71"/>
    <mergeCell ref="A72:A73"/>
    <mergeCell ref="A74:A78"/>
    <mergeCell ref="A79"/>
    <mergeCell ref="A80"/>
    <mergeCell ref="A81:G81"/>
    <mergeCell ref="A82:G82"/>
  </mergeCells>
  <hyperlinks>
    <hyperlink ref="A7" r:id="rId1" xr:uid="{00000000-0004-0000-0F00-000000000000}"/>
  </hyperlinks>
  <pageMargins left="0.7" right="0.7" top="0.75" bottom="0.75" header="0.3" footer="0.3"/>
  <pageSetup paperSize="9" orientation="portrait"/>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P83"/>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113"/>
      <c r="C1" s="113"/>
      <c r="D1" s="113"/>
      <c r="E1" s="113"/>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441</v>
      </c>
    </row>
    <row r="6" spans="1:16" ht="15.95" customHeight="1" x14ac:dyDescent="0.2">
      <c r="A6" s="12" t="s">
        <v>25</v>
      </c>
    </row>
    <row r="7" spans="1:16" ht="15" customHeight="1" x14ac:dyDescent="0.2">
      <c r="A7" s="6" t="s">
        <v>23</v>
      </c>
    </row>
    <row r="9" spans="1:16" x14ac:dyDescent="0.2">
      <c r="A9" s="18"/>
      <c r="B9" s="18"/>
      <c r="C9" s="18"/>
      <c r="D9" s="18"/>
      <c r="E9" s="18"/>
      <c r="F9" s="18"/>
      <c r="G9" s="18"/>
    </row>
    <row r="10" spans="1:16" ht="22.5" x14ac:dyDescent="0.2">
      <c r="A10" s="54" t="s">
        <v>98</v>
      </c>
      <c r="B10" s="54" t="s">
        <v>235</v>
      </c>
      <c r="C10" s="21" t="s">
        <v>31</v>
      </c>
      <c r="D10" s="21" t="s">
        <v>32</v>
      </c>
      <c r="E10" s="21" t="s">
        <v>43</v>
      </c>
      <c r="F10" s="21" t="s">
        <v>99</v>
      </c>
      <c r="G10" s="21" t="s">
        <v>100</v>
      </c>
    </row>
    <row r="11" spans="1:16" x14ac:dyDescent="0.2">
      <c r="A11" s="112" t="s">
        <v>102</v>
      </c>
      <c r="B11" s="54" t="s">
        <v>442</v>
      </c>
      <c r="C11" s="54">
        <v>484</v>
      </c>
      <c r="D11" s="54">
        <v>624</v>
      </c>
      <c r="E11" s="54">
        <v>153</v>
      </c>
      <c r="F11" s="54">
        <v>1634</v>
      </c>
      <c r="G11" s="54">
        <v>4040</v>
      </c>
    </row>
    <row r="12" spans="1:16" x14ac:dyDescent="0.2">
      <c r="A12" s="112" t="s">
        <v>102</v>
      </c>
      <c r="B12" s="54" t="s">
        <v>443</v>
      </c>
      <c r="C12" s="54">
        <v>74</v>
      </c>
      <c r="D12" s="54">
        <v>81</v>
      </c>
      <c r="E12" s="54">
        <v>61</v>
      </c>
      <c r="F12" s="54">
        <v>240</v>
      </c>
      <c r="G12" s="54">
        <v>426</v>
      </c>
    </row>
    <row r="13" spans="1:16" x14ac:dyDescent="0.2">
      <c r="A13" s="112" t="s">
        <v>102</v>
      </c>
      <c r="B13" s="54" t="s">
        <v>30</v>
      </c>
      <c r="C13" s="54">
        <v>558</v>
      </c>
      <c r="D13" s="54">
        <v>705</v>
      </c>
      <c r="E13" s="54">
        <v>214</v>
      </c>
      <c r="F13" s="54">
        <v>1874</v>
      </c>
      <c r="G13" s="54">
        <v>4466</v>
      </c>
    </row>
    <row r="14" spans="1:16" x14ac:dyDescent="0.2">
      <c r="A14" s="112" t="s">
        <v>202</v>
      </c>
      <c r="B14" s="54" t="s">
        <v>444</v>
      </c>
      <c r="C14" s="54">
        <v>45</v>
      </c>
      <c r="D14" s="54">
        <v>41</v>
      </c>
      <c r="E14" s="54">
        <v>49</v>
      </c>
      <c r="F14" s="54">
        <v>165</v>
      </c>
      <c r="G14" s="54">
        <v>575</v>
      </c>
    </row>
    <row r="15" spans="1:16" x14ac:dyDescent="0.2">
      <c r="A15" s="112" t="s">
        <v>202</v>
      </c>
      <c r="B15" s="54" t="s">
        <v>162</v>
      </c>
      <c r="C15" s="54">
        <v>0</v>
      </c>
      <c r="D15" s="54">
        <v>0</v>
      </c>
      <c r="E15" s="54">
        <v>0</v>
      </c>
      <c r="F15" s="54">
        <v>0</v>
      </c>
      <c r="G15" s="54">
        <v>0</v>
      </c>
    </row>
    <row r="16" spans="1:16" x14ac:dyDescent="0.2">
      <c r="A16" s="112" t="s">
        <v>202</v>
      </c>
      <c r="B16" s="54" t="s">
        <v>30</v>
      </c>
      <c r="C16" s="54">
        <v>45</v>
      </c>
      <c r="D16" s="54">
        <v>41</v>
      </c>
      <c r="E16" s="54">
        <v>49</v>
      </c>
      <c r="F16" s="54">
        <v>165</v>
      </c>
      <c r="G16" s="54">
        <v>575</v>
      </c>
    </row>
    <row r="17" spans="1:7" x14ac:dyDescent="0.2">
      <c r="A17" s="112" t="s">
        <v>203</v>
      </c>
      <c r="B17" s="54" t="s">
        <v>445</v>
      </c>
      <c r="C17" s="54">
        <v>14</v>
      </c>
      <c r="D17" s="54">
        <v>3</v>
      </c>
      <c r="E17" s="54">
        <v>6</v>
      </c>
      <c r="F17" s="54">
        <v>38</v>
      </c>
      <c r="G17" s="54">
        <v>145</v>
      </c>
    </row>
    <row r="18" spans="1:7" x14ac:dyDescent="0.2">
      <c r="A18" s="112" t="s">
        <v>203</v>
      </c>
      <c r="B18" s="54" t="s">
        <v>446</v>
      </c>
      <c r="C18" s="54">
        <v>7</v>
      </c>
      <c r="D18" s="54">
        <v>6</v>
      </c>
      <c r="E18" s="54">
        <v>0</v>
      </c>
      <c r="F18" s="54">
        <v>25</v>
      </c>
      <c r="G18" s="54">
        <v>51</v>
      </c>
    </row>
    <row r="19" spans="1:7" x14ac:dyDescent="0.2">
      <c r="A19" s="112" t="s">
        <v>203</v>
      </c>
      <c r="B19" s="54" t="s">
        <v>447</v>
      </c>
      <c r="C19" s="54">
        <v>4</v>
      </c>
      <c r="D19" s="54">
        <v>7</v>
      </c>
      <c r="E19" s="54">
        <v>6</v>
      </c>
      <c r="F19" s="54">
        <v>38</v>
      </c>
      <c r="G19" s="54">
        <v>114</v>
      </c>
    </row>
    <row r="20" spans="1:7" x14ac:dyDescent="0.2">
      <c r="A20" s="112" t="s">
        <v>203</v>
      </c>
      <c r="B20" s="54" t="s">
        <v>448</v>
      </c>
      <c r="C20" s="54">
        <v>4</v>
      </c>
      <c r="D20" s="54">
        <v>4</v>
      </c>
      <c r="E20" s="54">
        <v>2</v>
      </c>
      <c r="F20" s="54">
        <v>9</v>
      </c>
      <c r="G20" s="54">
        <v>19</v>
      </c>
    </row>
    <row r="21" spans="1:7" x14ac:dyDescent="0.2">
      <c r="A21" s="112" t="s">
        <v>203</v>
      </c>
      <c r="B21" s="54" t="s">
        <v>162</v>
      </c>
      <c r="C21" s="54">
        <v>0</v>
      </c>
      <c r="D21" s="54">
        <v>0</v>
      </c>
      <c r="E21" s="54">
        <v>3</v>
      </c>
      <c r="F21" s="54">
        <v>0</v>
      </c>
      <c r="G21" s="54">
        <v>22</v>
      </c>
    </row>
    <row r="22" spans="1:7" x14ac:dyDescent="0.2">
      <c r="A22" s="112" t="s">
        <v>203</v>
      </c>
      <c r="B22" s="54" t="s">
        <v>30</v>
      </c>
      <c r="C22" s="54">
        <v>29</v>
      </c>
      <c r="D22" s="54">
        <v>20</v>
      </c>
      <c r="E22" s="54">
        <v>17</v>
      </c>
      <c r="F22" s="54">
        <v>110</v>
      </c>
      <c r="G22" s="54">
        <v>351</v>
      </c>
    </row>
    <row r="23" spans="1:7" x14ac:dyDescent="0.2">
      <c r="A23" s="112" t="s">
        <v>112</v>
      </c>
      <c r="B23" s="54" t="s">
        <v>373</v>
      </c>
      <c r="C23" s="54">
        <v>26</v>
      </c>
      <c r="D23" s="54">
        <v>23</v>
      </c>
      <c r="E23" s="54">
        <v>51</v>
      </c>
      <c r="F23" s="54">
        <v>63</v>
      </c>
      <c r="G23" s="54">
        <v>191</v>
      </c>
    </row>
    <row r="24" spans="1:7" x14ac:dyDescent="0.2">
      <c r="A24" s="112" t="s">
        <v>112</v>
      </c>
      <c r="B24" s="54" t="s">
        <v>30</v>
      </c>
      <c r="C24" s="54">
        <v>26</v>
      </c>
      <c r="D24" s="54">
        <v>23</v>
      </c>
      <c r="E24" s="54">
        <v>51</v>
      </c>
      <c r="F24" s="54">
        <v>63</v>
      </c>
      <c r="G24" s="54">
        <v>191</v>
      </c>
    </row>
    <row r="25" spans="1:7" x14ac:dyDescent="0.2">
      <c r="A25" s="112" t="s">
        <v>156</v>
      </c>
      <c r="B25" s="54" t="s">
        <v>368</v>
      </c>
      <c r="C25" s="54">
        <v>22</v>
      </c>
      <c r="D25" s="54">
        <v>37</v>
      </c>
      <c r="E25" s="54">
        <v>69</v>
      </c>
      <c r="F25" s="54">
        <v>155</v>
      </c>
      <c r="G25" s="54">
        <v>437</v>
      </c>
    </row>
    <row r="26" spans="1:7" x14ac:dyDescent="0.2">
      <c r="A26" s="112" t="s">
        <v>156</v>
      </c>
      <c r="B26" s="54" t="s">
        <v>30</v>
      </c>
      <c r="C26" s="54">
        <v>22</v>
      </c>
      <c r="D26" s="54">
        <v>37</v>
      </c>
      <c r="E26" s="54">
        <v>69</v>
      </c>
      <c r="F26" s="54">
        <v>155</v>
      </c>
      <c r="G26" s="54">
        <v>437</v>
      </c>
    </row>
    <row r="27" spans="1:7" x14ac:dyDescent="0.2">
      <c r="A27" s="112" t="s">
        <v>178</v>
      </c>
      <c r="B27" s="54" t="s">
        <v>449</v>
      </c>
      <c r="C27" s="54">
        <v>18</v>
      </c>
      <c r="D27" s="54">
        <v>16</v>
      </c>
      <c r="E27" s="54">
        <v>10</v>
      </c>
      <c r="F27" s="54">
        <v>67</v>
      </c>
      <c r="G27" s="54">
        <v>237</v>
      </c>
    </row>
    <row r="28" spans="1:7" x14ac:dyDescent="0.2">
      <c r="A28" s="112" t="s">
        <v>178</v>
      </c>
      <c r="B28" s="54" t="s">
        <v>30</v>
      </c>
      <c r="C28" s="54">
        <v>18</v>
      </c>
      <c r="D28" s="54">
        <v>16</v>
      </c>
      <c r="E28" s="54">
        <v>10</v>
      </c>
      <c r="F28" s="54">
        <v>67</v>
      </c>
      <c r="G28" s="54">
        <v>237</v>
      </c>
    </row>
    <row r="29" spans="1:7" x14ac:dyDescent="0.2">
      <c r="A29" s="112" t="s">
        <v>204</v>
      </c>
      <c r="B29" s="54" t="s">
        <v>450</v>
      </c>
      <c r="C29" s="54">
        <v>7</v>
      </c>
      <c r="D29" s="54">
        <v>2</v>
      </c>
      <c r="E29" s="54">
        <v>0</v>
      </c>
      <c r="F29" s="54">
        <v>12</v>
      </c>
      <c r="G29" s="54">
        <v>40</v>
      </c>
    </row>
    <row r="30" spans="1:7" x14ac:dyDescent="0.2">
      <c r="A30" s="112" t="s">
        <v>204</v>
      </c>
      <c r="B30" s="54" t="s">
        <v>451</v>
      </c>
      <c r="C30" s="54">
        <v>7</v>
      </c>
      <c r="D30" s="54">
        <v>10</v>
      </c>
      <c r="E30" s="54">
        <v>7</v>
      </c>
      <c r="F30" s="54">
        <v>23</v>
      </c>
      <c r="G30" s="54">
        <v>66</v>
      </c>
    </row>
    <row r="31" spans="1:7" x14ac:dyDescent="0.2">
      <c r="A31" s="112" t="s">
        <v>204</v>
      </c>
      <c r="B31" s="54" t="s">
        <v>162</v>
      </c>
      <c r="C31" s="54">
        <v>0</v>
      </c>
      <c r="D31" s="54">
        <v>0</v>
      </c>
      <c r="E31" s="54">
        <v>0</v>
      </c>
      <c r="F31" s="54">
        <v>2</v>
      </c>
      <c r="G31" s="54">
        <v>4</v>
      </c>
    </row>
    <row r="32" spans="1:7" x14ac:dyDescent="0.2">
      <c r="A32" s="112" t="s">
        <v>204</v>
      </c>
      <c r="B32" s="54" t="s">
        <v>30</v>
      </c>
      <c r="C32" s="54">
        <v>14</v>
      </c>
      <c r="D32" s="54">
        <v>12</v>
      </c>
      <c r="E32" s="54">
        <v>7</v>
      </c>
      <c r="F32" s="54">
        <v>37</v>
      </c>
      <c r="G32" s="54">
        <v>110</v>
      </c>
    </row>
    <row r="33" spans="1:7" x14ac:dyDescent="0.2">
      <c r="A33" s="112" t="s">
        <v>205</v>
      </c>
      <c r="B33" s="54" t="s">
        <v>452</v>
      </c>
      <c r="C33" s="54">
        <v>10</v>
      </c>
      <c r="D33" s="54">
        <v>29</v>
      </c>
      <c r="E33" s="54">
        <v>18</v>
      </c>
      <c r="F33" s="54">
        <v>57</v>
      </c>
      <c r="G33" s="54">
        <v>173</v>
      </c>
    </row>
    <row r="34" spans="1:7" x14ac:dyDescent="0.2">
      <c r="A34" s="112" t="s">
        <v>205</v>
      </c>
      <c r="B34" s="54" t="s">
        <v>162</v>
      </c>
      <c r="C34" s="54">
        <v>0</v>
      </c>
      <c r="D34" s="54">
        <v>0</v>
      </c>
      <c r="E34" s="54">
        <v>0</v>
      </c>
      <c r="F34" s="54">
        <v>0</v>
      </c>
      <c r="G34" s="54">
        <v>2</v>
      </c>
    </row>
    <row r="35" spans="1:7" x14ac:dyDescent="0.2">
      <c r="A35" s="112" t="s">
        <v>205</v>
      </c>
      <c r="B35" s="54" t="s">
        <v>30</v>
      </c>
      <c r="C35" s="54">
        <v>10</v>
      </c>
      <c r="D35" s="54">
        <v>29</v>
      </c>
      <c r="E35" s="54">
        <v>18</v>
      </c>
      <c r="F35" s="54">
        <v>57</v>
      </c>
      <c r="G35" s="54">
        <v>175</v>
      </c>
    </row>
    <row r="36" spans="1:7" x14ac:dyDescent="0.2">
      <c r="A36" s="112" t="s">
        <v>199</v>
      </c>
      <c r="B36" s="54" t="s">
        <v>453</v>
      </c>
      <c r="C36" s="54">
        <v>9</v>
      </c>
      <c r="D36" s="54">
        <v>3</v>
      </c>
      <c r="E36" s="54">
        <v>1</v>
      </c>
      <c r="F36" s="54">
        <v>17</v>
      </c>
      <c r="G36" s="54">
        <v>54</v>
      </c>
    </row>
    <row r="37" spans="1:7" x14ac:dyDescent="0.2">
      <c r="A37" s="112" t="s">
        <v>199</v>
      </c>
      <c r="B37" s="54" t="s">
        <v>30</v>
      </c>
      <c r="C37" s="54">
        <v>9</v>
      </c>
      <c r="D37" s="54">
        <v>3</v>
      </c>
      <c r="E37" s="54">
        <v>1</v>
      </c>
      <c r="F37" s="54">
        <v>17</v>
      </c>
      <c r="G37" s="54">
        <v>54</v>
      </c>
    </row>
    <row r="38" spans="1:7" x14ac:dyDescent="0.2">
      <c r="A38" s="112" t="s">
        <v>184</v>
      </c>
      <c r="B38" s="54" t="s">
        <v>454</v>
      </c>
      <c r="C38" s="54">
        <v>3</v>
      </c>
      <c r="D38" s="54">
        <v>2</v>
      </c>
      <c r="E38" s="54">
        <v>6</v>
      </c>
      <c r="F38" s="54">
        <v>6</v>
      </c>
      <c r="G38" s="54">
        <v>155</v>
      </c>
    </row>
    <row r="39" spans="1:7" x14ac:dyDescent="0.2">
      <c r="A39" s="112" t="s">
        <v>184</v>
      </c>
      <c r="B39" s="54" t="s">
        <v>455</v>
      </c>
      <c r="C39" s="54">
        <v>3</v>
      </c>
      <c r="D39" s="54">
        <v>1</v>
      </c>
      <c r="E39" s="54">
        <v>0</v>
      </c>
      <c r="F39" s="54">
        <v>4</v>
      </c>
      <c r="G39" s="54">
        <v>78</v>
      </c>
    </row>
    <row r="40" spans="1:7" x14ac:dyDescent="0.2">
      <c r="A40" s="112" t="s">
        <v>184</v>
      </c>
      <c r="B40" s="54" t="s">
        <v>456</v>
      </c>
      <c r="C40" s="54">
        <v>2</v>
      </c>
      <c r="D40" s="54">
        <v>0</v>
      </c>
      <c r="E40" s="54">
        <v>0</v>
      </c>
      <c r="F40" s="54">
        <v>2</v>
      </c>
      <c r="G40" s="54">
        <v>15</v>
      </c>
    </row>
    <row r="41" spans="1:7" x14ac:dyDescent="0.2">
      <c r="A41" s="112" t="s">
        <v>184</v>
      </c>
      <c r="B41" s="54" t="s">
        <v>162</v>
      </c>
      <c r="C41" s="54">
        <v>0</v>
      </c>
      <c r="D41" s="54">
        <v>1</v>
      </c>
      <c r="E41" s="54">
        <v>0</v>
      </c>
      <c r="F41" s="54">
        <v>1</v>
      </c>
      <c r="G41" s="54">
        <v>32</v>
      </c>
    </row>
    <row r="42" spans="1:7" x14ac:dyDescent="0.2">
      <c r="A42" s="112" t="s">
        <v>184</v>
      </c>
      <c r="B42" s="54" t="s">
        <v>30</v>
      </c>
      <c r="C42" s="54">
        <v>8</v>
      </c>
      <c r="D42" s="54">
        <v>4</v>
      </c>
      <c r="E42" s="54">
        <v>6</v>
      </c>
      <c r="F42" s="54">
        <v>13</v>
      </c>
      <c r="G42" s="54">
        <v>280</v>
      </c>
    </row>
    <row r="43" spans="1:7" x14ac:dyDescent="0.2">
      <c r="A43" s="112" t="s">
        <v>206</v>
      </c>
      <c r="B43" s="54" t="s">
        <v>457</v>
      </c>
      <c r="C43" s="54">
        <v>7</v>
      </c>
      <c r="D43" s="54">
        <v>1</v>
      </c>
      <c r="E43" s="54">
        <v>7</v>
      </c>
      <c r="F43" s="54">
        <v>32</v>
      </c>
      <c r="G43" s="54">
        <v>70</v>
      </c>
    </row>
    <row r="44" spans="1:7" x14ac:dyDescent="0.2">
      <c r="A44" s="112" t="s">
        <v>206</v>
      </c>
      <c r="B44" s="54" t="s">
        <v>162</v>
      </c>
      <c r="C44" s="54">
        <v>0</v>
      </c>
      <c r="D44" s="54">
        <v>0</v>
      </c>
      <c r="E44" s="54">
        <v>4</v>
      </c>
      <c r="F44" s="54">
        <v>0</v>
      </c>
      <c r="G44" s="54">
        <v>46</v>
      </c>
    </row>
    <row r="45" spans="1:7" x14ac:dyDescent="0.2">
      <c r="A45" s="112" t="s">
        <v>206</v>
      </c>
      <c r="B45" s="54" t="s">
        <v>30</v>
      </c>
      <c r="C45" s="54">
        <v>7</v>
      </c>
      <c r="D45" s="54">
        <v>1</v>
      </c>
      <c r="E45" s="54">
        <v>11</v>
      </c>
      <c r="F45" s="54">
        <v>32</v>
      </c>
      <c r="G45" s="54">
        <v>116</v>
      </c>
    </row>
    <row r="46" spans="1:7" x14ac:dyDescent="0.2">
      <c r="A46" s="112" t="s">
        <v>193</v>
      </c>
      <c r="B46" s="54" t="s">
        <v>458</v>
      </c>
      <c r="C46" s="54">
        <v>5</v>
      </c>
      <c r="D46" s="54">
        <v>5</v>
      </c>
      <c r="E46" s="54">
        <v>0</v>
      </c>
      <c r="F46" s="54">
        <v>30</v>
      </c>
      <c r="G46" s="54">
        <v>51</v>
      </c>
    </row>
    <row r="47" spans="1:7" x14ac:dyDescent="0.2">
      <c r="A47" s="112" t="s">
        <v>193</v>
      </c>
      <c r="B47" s="54" t="s">
        <v>162</v>
      </c>
      <c r="C47" s="54">
        <v>0</v>
      </c>
      <c r="D47" s="54">
        <v>0</v>
      </c>
      <c r="E47" s="54">
        <v>0</v>
      </c>
      <c r="F47" s="54">
        <v>0</v>
      </c>
      <c r="G47" s="54">
        <v>0</v>
      </c>
    </row>
    <row r="48" spans="1:7" x14ac:dyDescent="0.2">
      <c r="A48" s="112" t="s">
        <v>193</v>
      </c>
      <c r="B48" s="54" t="s">
        <v>30</v>
      </c>
      <c r="C48" s="54">
        <v>5</v>
      </c>
      <c r="D48" s="54">
        <v>5</v>
      </c>
      <c r="E48" s="54">
        <v>0</v>
      </c>
      <c r="F48" s="54">
        <v>30</v>
      </c>
      <c r="G48" s="54">
        <v>51</v>
      </c>
    </row>
    <row r="49" spans="1:7" x14ac:dyDescent="0.2">
      <c r="A49" s="112" t="s">
        <v>130</v>
      </c>
      <c r="B49" s="54" t="s">
        <v>367</v>
      </c>
      <c r="C49" s="54">
        <v>4</v>
      </c>
      <c r="D49" s="54">
        <v>5</v>
      </c>
      <c r="E49" s="54">
        <v>12</v>
      </c>
      <c r="F49" s="54">
        <v>28</v>
      </c>
      <c r="G49" s="54">
        <v>104</v>
      </c>
    </row>
    <row r="50" spans="1:7" x14ac:dyDescent="0.2">
      <c r="A50" s="112" t="s">
        <v>130</v>
      </c>
      <c r="B50" s="54" t="s">
        <v>30</v>
      </c>
      <c r="C50" s="54">
        <v>4</v>
      </c>
      <c r="D50" s="54">
        <v>5</v>
      </c>
      <c r="E50" s="54">
        <v>12</v>
      </c>
      <c r="F50" s="54">
        <v>28</v>
      </c>
      <c r="G50" s="54">
        <v>104</v>
      </c>
    </row>
    <row r="51" spans="1:7" x14ac:dyDescent="0.2">
      <c r="A51" s="112" t="s">
        <v>207</v>
      </c>
      <c r="B51" s="54" t="s">
        <v>459</v>
      </c>
      <c r="C51" s="54">
        <v>2</v>
      </c>
      <c r="D51" s="54">
        <v>2</v>
      </c>
      <c r="E51" s="54">
        <v>0</v>
      </c>
      <c r="F51" s="54">
        <v>9</v>
      </c>
      <c r="G51" s="54">
        <v>34</v>
      </c>
    </row>
    <row r="52" spans="1:7" x14ac:dyDescent="0.2">
      <c r="A52" s="112" t="s">
        <v>207</v>
      </c>
      <c r="B52" s="54" t="s">
        <v>30</v>
      </c>
      <c r="C52" s="54">
        <v>2</v>
      </c>
      <c r="D52" s="54">
        <v>2</v>
      </c>
      <c r="E52" s="54">
        <v>0</v>
      </c>
      <c r="F52" s="54">
        <v>9</v>
      </c>
      <c r="G52" s="54">
        <v>34</v>
      </c>
    </row>
    <row r="53" spans="1:7" x14ac:dyDescent="0.2">
      <c r="A53" s="112" t="s">
        <v>209</v>
      </c>
      <c r="B53" s="54" t="s">
        <v>460</v>
      </c>
      <c r="C53" s="54">
        <v>1</v>
      </c>
      <c r="D53" s="54">
        <v>2</v>
      </c>
      <c r="E53" s="54">
        <v>1</v>
      </c>
      <c r="F53" s="54">
        <v>4</v>
      </c>
      <c r="G53" s="54">
        <v>12</v>
      </c>
    </row>
    <row r="54" spans="1:7" x14ac:dyDescent="0.2">
      <c r="A54" s="112" t="s">
        <v>209</v>
      </c>
      <c r="B54" s="54" t="s">
        <v>162</v>
      </c>
      <c r="C54" s="54">
        <v>0</v>
      </c>
      <c r="D54" s="54">
        <v>0</v>
      </c>
      <c r="E54" s="54">
        <v>0</v>
      </c>
      <c r="F54" s="54">
        <v>0</v>
      </c>
      <c r="G54" s="54">
        <v>1</v>
      </c>
    </row>
    <row r="55" spans="1:7" x14ac:dyDescent="0.2">
      <c r="A55" s="112" t="s">
        <v>209</v>
      </c>
      <c r="B55" s="54" t="s">
        <v>30</v>
      </c>
      <c r="C55" s="54">
        <v>1</v>
      </c>
      <c r="D55" s="54">
        <v>2</v>
      </c>
      <c r="E55" s="54">
        <v>1</v>
      </c>
      <c r="F55" s="54">
        <v>4</v>
      </c>
      <c r="G55" s="54">
        <v>13</v>
      </c>
    </row>
    <row r="56" spans="1:7" x14ac:dyDescent="0.2">
      <c r="A56" s="112" t="s">
        <v>208</v>
      </c>
      <c r="B56" s="54" t="s">
        <v>461</v>
      </c>
      <c r="C56" s="54">
        <v>1</v>
      </c>
      <c r="D56" s="54">
        <v>3</v>
      </c>
      <c r="E56" s="54">
        <v>3</v>
      </c>
      <c r="F56" s="54">
        <v>8</v>
      </c>
      <c r="G56" s="54">
        <v>22</v>
      </c>
    </row>
    <row r="57" spans="1:7" x14ac:dyDescent="0.2">
      <c r="A57" s="112" t="s">
        <v>208</v>
      </c>
      <c r="B57" s="54" t="s">
        <v>30</v>
      </c>
      <c r="C57" s="54">
        <v>1</v>
      </c>
      <c r="D57" s="54">
        <v>3</v>
      </c>
      <c r="E57" s="54">
        <v>3</v>
      </c>
      <c r="F57" s="54">
        <v>8</v>
      </c>
      <c r="G57" s="54">
        <v>22</v>
      </c>
    </row>
    <row r="58" spans="1:7" x14ac:dyDescent="0.2">
      <c r="A58" s="112" t="s">
        <v>462</v>
      </c>
      <c r="B58" s="54" t="s">
        <v>463</v>
      </c>
      <c r="C58" s="54">
        <v>0</v>
      </c>
      <c r="D58" s="54">
        <v>0</v>
      </c>
      <c r="E58" s="54">
        <v>3</v>
      </c>
      <c r="F58" s="54">
        <v>0</v>
      </c>
      <c r="G58" s="54">
        <v>6</v>
      </c>
    </row>
    <row r="59" spans="1:7" x14ac:dyDescent="0.2">
      <c r="A59" s="112" t="s">
        <v>462</v>
      </c>
      <c r="B59" s="54" t="s">
        <v>464</v>
      </c>
      <c r="C59" s="54">
        <v>0</v>
      </c>
      <c r="D59" s="54">
        <v>0</v>
      </c>
      <c r="E59" s="54">
        <v>0</v>
      </c>
      <c r="F59" s="54">
        <v>0</v>
      </c>
      <c r="G59" s="54">
        <v>3</v>
      </c>
    </row>
    <row r="60" spans="1:7" x14ac:dyDescent="0.2">
      <c r="A60" s="112" t="s">
        <v>462</v>
      </c>
      <c r="B60" s="54" t="s">
        <v>465</v>
      </c>
      <c r="C60" s="54">
        <v>0</v>
      </c>
      <c r="D60" s="54">
        <v>0</v>
      </c>
      <c r="E60" s="54">
        <v>0</v>
      </c>
      <c r="F60" s="54">
        <v>0</v>
      </c>
      <c r="G60" s="54">
        <v>3</v>
      </c>
    </row>
    <row r="61" spans="1:7" x14ac:dyDescent="0.2">
      <c r="A61" s="112" t="s">
        <v>462</v>
      </c>
      <c r="B61" s="54" t="s">
        <v>466</v>
      </c>
      <c r="C61" s="54">
        <v>0</v>
      </c>
      <c r="D61" s="54">
        <v>0</v>
      </c>
      <c r="E61" s="54">
        <v>0</v>
      </c>
      <c r="F61" s="54">
        <v>7</v>
      </c>
      <c r="G61" s="54">
        <v>35</v>
      </c>
    </row>
    <row r="62" spans="1:7" x14ac:dyDescent="0.2">
      <c r="A62" s="112" t="s">
        <v>462</v>
      </c>
      <c r="B62" s="54" t="s">
        <v>467</v>
      </c>
      <c r="C62" s="54">
        <v>0</v>
      </c>
      <c r="D62" s="54">
        <v>0</v>
      </c>
      <c r="E62" s="54">
        <v>0</v>
      </c>
      <c r="F62" s="54">
        <v>0</v>
      </c>
      <c r="G62" s="54">
        <v>4</v>
      </c>
    </row>
    <row r="63" spans="1:7" x14ac:dyDescent="0.2">
      <c r="A63" s="112" t="s">
        <v>462</v>
      </c>
      <c r="B63" s="54" t="s">
        <v>30</v>
      </c>
      <c r="C63" s="54">
        <v>0</v>
      </c>
      <c r="D63" s="54">
        <v>0</v>
      </c>
      <c r="E63" s="54">
        <v>3</v>
      </c>
      <c r="F63" s="54">
        <v>7</v>
      </c>
      <c r="G63" s="54">
        <v>51</v>
      </c>
    </row>
    <row r="64" spans="1:7" x14ac:dyDescent="0.2">
      <c r="A64" s="112" t="s">
        <v>171</v>
      </c>
      <c r="B64" s="54" t="s">
        <v>387</v>
      </c>
      <c r="C64" s="54">
        <v>0</v>
      </c>
      <c r="D64" s="54">
        <v>0</v>
      </c>
      <c r="E64" s="54">
        <v>0</v>
      </c>
      <c r="F64" s="54">
        <v>0</v>
      </c>
      <c r="G64" s="54">
        <v>128</v>
      </c>
    </row>
    <row r="65" spans="1:7" x14ac:dyDescent="0.2">
      <c r="A65" s="112" t="s">
        <v>171</v>
      </c>
      <c r="B65" s="54" t="s">
        <v>30</v>
      </c>
      <c r="C65" s="54">
        <v>0</v>
      </c>
      <c r="D65" s="54">
        <v>0</v>
      </c>
      <c r="E65" s="54">
        <v>0</v>
      </c>
      <c r="F65" s="54">
        <v>0</v>
      </c>
      <c r="G65" s="54">
        <v>128</v>
      </c>
    </row>
    <row r="66" spans="1:7" x14ac:dyDescent="0.2">
      <c r="A66" s="112" t="s">
        <v>468</v>
      </c>
      <c r="B66" s="54" t="s">
        <v>469</v>
      </c>
      <c r="C66" s="54">
        <v>0</v>
      </c>
      <c r="D66" s="54">
        <v>0</v>
      </c>
      <c r="E66" s="54">
        <v>1</v>
      </c>
      <c r="F66" s="54">
        <v>1</v>
      </c>
      <c r="G66" s="54">
        <v>19</v>
      </c>
    </row>
    <row r="67" spans="1:7" x14ac:dyDescent="0.2">
      <c r="A67" s="112" t="s">
        <v>468</v>
      </c>
      <c r="B67" s="54" t="s">
        <v>452</v>
      </c>
      <c r="C67" s="54">
        <v>0</v>
      </c>
      <c r="D67" s="54">
        <v>3</v>
      </c>
      <c r="E67" s="54">
        <v>0</v>
      </c>
      <c r="F67" s="54">
        <v>3</v>
      </c>
      <c r="G67" s="54">
        <v>3</v>
      </c>
    </row>
    <row r="68" spans="1:7" x14ac:dyDescent="0.2">
      <c r="A68" s="112" t="s">
        <v>468</v>
      </c>
      <c r="B68" s="54" t="s">
        <v>30</v>
      </c>
      <c r="C68" s="54">
        <v>0</v>
      </c>
      <c r="D68" s="54">
        <v>3</v>
      </c>
      <c r="E68" s="54">
        <v>1</v>
      </c>
      <c r="F68" s="54">
        <v>4</v>
      </c>
      <c r="G68" s="54">
        <v>22</v>
      </c>
    </row>
    <row r="69" spans="1:7" x14ac:dyDescent="0.2">
      <c r="A69" s="112" t="s">
        <v>212</v>
      </c>
      <c r="B69" s="54" t="s">
        <v>470</v>
      </c>
      <c r="C69" s="54">
        <v>0</v>
      </c>
      <c r="D69" s="54">
        <v>0</v>
      </c>
      <c r="E69" s="54">
        <v>0</v>
      </c>
      <c r="F69" s="54">
        <v>0</v>
      </c>
      <c r="G69" s="54">
        <v>1</v>
      </c>
    </row>
    <row r="70" spans="1:7" x14ac:dyDescent="0.2">
      <c r="A70" s="112" t="s">
        <v>212</v>
      </c>
      <c r="B70" s="54" t="s">
        <v>471</v>
      </c>
      <c r="C70" s="54">
        <v>0</v>
      </c>
      <c r="D70" s="54">
        <v>0</v>
      </c>
      <c r="E70" s="54">
        <v>0</v>
      </c>
      <c r="F70" s="54">
        <v>0</v>
      </c>
      <c r="G70" s="54">
        <v>1</v>
      </c>
    </row>
    <row r="71" spans="1:7" x14ac:dyDescent="0.2">
      <c r="A71" s="112" t="s">
        <v>212</v>
      </c>
      <c r="B71" s="54" t="s">
        <v>472</v>
      </c>
      <c r="C71" s="54">
        <v>0</v>
      </c>
      <c r="D71" s="54">
        <v>0</v>
      </c>
      <c r="E71" s="54">
        <v>1</v>
      </c>
      <c r="F71" s="54">
        <v>0</v>
      </c>
      <c r="G71" s="54">
        <v>2</v>
      </c>
    </row>
    <row r="72" spans="1:7" x14ac:dyDescent="0.2">
      <c r="A72" s="112" t="s">
        <v>212</v>
      </c>
      <c r="B72" s="54" t="s">
        <v>473</v>
      </c>
      <c r="C72" s="54">
        <v>0</v>
      </c>
      <c r="D72" s="54">
        <v>0</v>
      </c>
      <c r="E72" s="54">
        <v>0</v>
      </c>
      <c r="F72" s="54">
        <v>0</v>
      </c>
      <c r="G72" s="54">
        <v>1</v>
      </c>
    </row>
    <row r="73" spans="1:7" x14ac:dyDescent="0.2">
      <c r="A73" s="112" t="s">
        <v>212</v>
      </c>
      <c r="B73" s="54" t="s">
        <v>474</v>
      </c>
      <c r="C73" s="54">
        <v>0</v>
      </c>
      <c r="D73" s="54">
        <v>0</v>
      </c>
      <c r="E73" s="54">
        <v>0</v>
      </c>
      <c r="F73" s="54">
        <v>0</v>
      </c>
      <c r="G73" s="54">
        <v>6</v>
      </c>
    </row>
    <row r="74" spans="1:7" x14ac:dyDescent="0.2">
      <c r="A74" s="112" t="s">
        <v>212</v>
      </c>
      <c r="B74" s="54" t="s">
        <v>475</v>
      </c>
      <c r="C74" s="54">
        <v>0</v>
      </c>
      <c r="D74" s="54">
        <v>0</v>
      </c>
      <c r="E74" s="54">
        <v>3</v>
      </c>
      <c r="F74" s="54">
        <v>5</v>
      </c>
      <c r="G74" s="54">
        <v>25</v>
      </c>
    </row>
    <row r="75" spans="1:7" x14ac:dyDescent="0.2">
      <c r="A75" s="112" t="s">
        <v>212</v>
      </c>
      <c r="B75" s="54" t="s">
        <v>476</v>
      </c>
      <c r="C75" s="54">
        <v>0</v>
      </c>
      <c r="D75" s="54">
        <v>0</v>
      </c>
      <c r="E75" s="54">
        <v>0</v>
      </c>
      <c r="F75" s="54">
        <v>0</v>
      </c>
      <c r="G75" s="54">
        <v>2</v>
      </c>
    </row>
    <row r="76" spans="1:7" x14ac:dyDescent="0.2">
      <c r="A76" s="112" t="s">
        <v>212</v>
      </c>
      <c r="B76" s="54" t="s">
        <v>477</v>
      </c>
      <c r="C76" s="54">
        <v>0</v>
      </c>
      <c r="D76" s="54">
        <v>0</v>
      </c>
      <c r="E76" s="54">
        <v>0</v>
      </c>
      <c r="F76" s="54">
        <v>0</v>
      </c>
      <c r="G76" s="54">
        <v>7</v>
      </c>
    </row>
    <row r="77" spans="1:7" x14ac:dyDescent="0.2">
      <c r="A77" s="112" t="s">
        <v>212</v>
      </c>
      <c r="B77" s="54" t="s">
        <v>478</v>
      </c>
      <c r="C77" s="54">
        <v>0</v>
      </c>
      <c r="D77" s="54">
        <v>0</v>
      </c>
      <c r="E77" s="54">
        <v>0</v>
      </c>
      <c r="F77" s="54">
        <v>0</v>
      </c>
      <c r="G77" s="54">
        <v>0</v>
      </c>
    </row>
    <row r="78" spans="1:7" x14ac:dyDescent="0.2">
      <c r="A78" s="112" t="s">
        <v>212</v>
      </c>
      <c r="B78" s="54" t="s">
        <v>479</v>
      </c>
      <c r="C78" s="54">
        <v>0</v>
      </c>
      <c r="D78" s="54">
        <v>0</v>
      </c>
      <c r="E78" s="54">
        <v>0</v>
      </c>
      <c r="F78" s="54">
        <v>0</v>
      </c>
      <c r="G78" s="54">
        <v>0</v>
      </c>
    </row>
    <row r="79" spans="1:7" x14ac:dyDescent="0.2">
      <c r="A79" s="112" t="s">
        <v>212</v>
      </c>
      <c r="B79" s="54" t="s">
        <v>30</v>
      </c>
      <c r="C79" s="54">
        <v>0</v>
      </c>
      <c r="D79" s="54">
        <v>0</v>
      </c>
      <c r="E79" s="54">
        <v>4</v>
      </c>
      <c r="F79" s="54">
        <v>5</v>
      </c>
      <c r="G79" s="54">
        <v>45</v>
      </c>
    </row>
    <row r="80" spans="1:7" x14ac:dyDescent="0.2">
      <c r="A80" s="112" t="s">
        <v>332</v>
      </c>
      <c r="B80" s="54" t="s">
        <v>30</v>
      </c>
      <c r="C80" s="54">
        <v>0</v>
      </c>
      <c r="D80" s="54">
        <v>8</v>
      </c>
      <c r="E80" s="54">
        <v>9</v>
      </c>
      <c r="F80" s="54">
        <v>24</v>
      </c>
      <c r="G80" s="54">
        <v>86</v>
      </c>
    </row>
    <row r="81" spans="1:7" x14ac:dyDescent="0.2">
      <c r="A81" s="115" t="s">
        <v>30</v>
      </c>
      <c r="B81" s="55" t="s">
        <v>30</v>
      </c>
      <c r="C81" s="55">
        <v>759</v>
      </c>
      <c r="D81" s="55">
        <v>919</v>
      </c>
      <c r="E81" s="55">
        <v>486</v>
      </c>
      <c r="F81" s="55">
        <v>2709</v>
      </c>
      <c r="G81" s="55">
        <v>7548</v>
      </c>
    </row>
    <row r="82" spans="1:7" x14ac:dyDescent="0.2">
      <c r="A82" s="112" t="s">
        <v>164</v>
      </c>
      <c r="B82" s="112"/>
      <c r="C82" s="112"/>
      <c r="D82" s="112"/>
      <c r="E82" s="112"/>
      <c r="F82" s="112"/>
      <c r="G82" s="112"/>
    </row>
    <row r="83" spans="1:7" x14ac:dyDescent="0.2">
      <c r="A83" s="112" t="s">
        <v>59</v>
      </c>
      <c r="B83" s="112"/>
      <c r="C83" s="112"/>
      <c r="D83" s="112"/>
      <c r="E83" s="112"/>
      <c r="F83" s="112"/>
      <c r="G83" s="112"/>
    </row>
  </sheetData>
  <sheetProtection sheet="1"/>
  <mergeCells count="25">
    <mergeCell ref="B1:E1"/>
    <mergeCell ref="A11:A13"/>
    <mergeCell ref="A14:A16"/>
    <mergeCell ref="A17:A22"/>
    <mergeCell ref="A23:A24"/>
    <mergeCell ref="A25:A26"/>
    <mergeCell ref="A27:A28"/>
    <mergeCell ref="A29:A32"/>
    <mergeCell ref="A33:A35"/>
    <mergeCell ref="A36:A37"/>
    <mergeCell ref="A38:A42"/>
    <mergeCell ref="A43:A45"/>
    <mergeCell ref="A46:A48"/>
    <mergeCell ref="A49:A50"/>
    <mergeCell ref="A51:A52"/>
    <mergeCell ref="A53:A55"/>
    <mergeCell ref="A56:A57"/>
    <mergeCell ref="A58:A63"/>
    <mergeCell ref="A64:A65"/>
    <mergeCell ref="A66:A68"/>
    <mergeCell ref="A69:A79"/>
    <mergeCell ref="A80"/>
    <mergeCell ref="A81"/>
    <mergeCell ref="A82:G82"/>
    <mergeCell ref="A83:G83"/>
  </mergeCells>
  <hyperlinks>
    <hyperlink ref="A7" r:id="rId1" xr:uid="{00000000-0004-0000-1000-000000000000}"/>
  </hyperlinks>
  <pageMargins left="0.7" right="0.7" top="0.75" bottom="0.75" header="0.3" footer="0.3"/>
  <pageSetup paperSize="9" orientation="portrait"/>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P124"/>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113"/>
      <c r="C1" s="113"/>
      <c r="D1" s="113"/>
      <c r="E1" s="113"/>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481</v>
      </c>
    </row>
    <row r="6" spans="1:16" ht="15.95" customHeight="1" x14ac:dyDescent="0.2">
      <c r="A6" s="12" t="s">
        <v>25</v>
      </c>
    </row>
    <row r="7" spans="1:16" ht="15" customHeight="1" x14ac:dyDescent="0.2">
      <c r="A7" s="6" t="s">
        <v>23</v>
      </c>
    </row>
    <row r="9" spans="1:16" x14ac:dyDescent="0.2">
      <c r="A9" s="18"/>
      <c r="B9" s="18"/>
      <c r="C9" s="18"/>
      <c r="D9" s="18"/>
      <c r="E9" s="18"/>
      <c r="F9" s="18"/>
      <c r="G9" s="18"/>
    </row>
    <row r="10" spans="1:16" ht="22.5" x14ac:dyDescent="0.2">
      <c r="A10" s="56" t="s">
        <v>98</v>
      </c>
      <c r="B10" s="56" t="s">
        <v>235</v>
      </c>
      <c r="C10" s="21" t="s">
        <v>31</v>
      </c>
      <c r="D10" s="21" t="s">
        <v>32</v>
      </c>
      <c r="E10" s="21" t="s">
        <v>43</v>
      </c>
      <c r="F10" s="21" t="s">
        <v>99</v>
      </c>
      <c r="G10" s="21" t="s">
        <v>100</v>
      </c>
    </row>
    <row r="11" spans="1:16" x14ac:dyDescent="0.2">
      <c r="A11" s="112" t="s">
        <v>216</v>
      </c>
      <c r="B11" s="56" t="s">
        <v>482</v>
      </c>
      <c r="C11" s="56">
        <v>201</v>
      </c>
      <c r="D11" s="56">
        <v>78</v>
      </c>
      <c r="E11" s="56">
        <v>89</v>
      </c>
      <c r="F11" s="56">
        <v>476</v>
      </c>
      <c r="G11" s="56">
        <v>1553</v>
      </c>
    </row>
    <row r="12" spans="1:16" x14ac:dyDescent="0.2">
      <c r="A12" s="112" t="s">
        <v>216</v>
      </c>
      <c r="B12" s="56" t="s">
        <v>483</v>
      </c>
      <c r="C12" s="56">
        <v>142</v>
      </c>
      <c r="D12" s="56">
        <v>43</v>
      </c>
      <c r="E12" s="56">
        <v>76</v>
      </c>
      <c r="F12" s="56">
        <v>258</v>
      </c>
      <c r="G12" s="56">
        <v>763</v>
      </c>
    </row>
    <row r="13" spans="1:16" x14ac:dyDescent="0.2">
      <c r="A13" s="112" t="s">
        <v>216</v>
      </c>
      <c r="B13" s="56" t="s">
        <v>484</v>
      </c>
      <c r="C13" s="56">
        <v>140</v>
      </c>
      <c r="D13" s="56">
        <v>70</v>
      </c>
      <c r="E13" s="56">
        <v>0</v>
      </c>
      <c r="F13" s="56">
        <v>210</v>
      </c>
      <c r="G13" s="56">
        <v>258</v>
      </c>
    </row>
    <row r="14" spans="1:16" x14ac:dyDescent="0.2">
      <c r="A14" s="112" t="s">
        <v>216</v>
      </c>
      <c r="B14" s="56" t="s">
        <v>485</v>
      </c>
      <c r="C14" s="56">
        <v>100</v>
      </c>
      <c r="D14" s="56">
        <v>16</v>
      </c>
      <c r="E14" s="56">
        <v>40</v>
      </c>
      <c r="F14" s="56">
        <v>340</v>
      </c>
      <c r="G14" s="56">
        <v>820</v>
      </c>
    </row>
    <row r="15" spans="1:16" x14ac:dyDescent="0.2">
      <c r="A15" s="112" t="s">
        <v>216</v>
      </c>
      <c r="B15" s="56" t="s">
        <v>486</v>
      </c>
      <c r="C15" s="56">
        <v>70</v>
      </c>
      <c r="D15" s="56">
        <v>6</v>
      </c>
      <c r="E15" s="56">
        <v>0</v>
      </c>
      <c r="F15" s="56">
        <v>119</v>
      </c>
      <c r="G15" s="56">
        <v>568</v>
      </c>
    </row>
    <row r="16" spans="1:16" x14ac:dyDescent="0.2">
      <c r="A16" s="112" t="s">
        <v>216</v>
      </c>
      <c r="B16" s="56" t="s">
        <v>487</v>
      </c>
      <c r="C16" s="56">
        <v>46</v>
      </c>
      <c r="D16" s="56">
        <v>18</v>
      </c>
      <c r="E16" s="56">
        <v>0</v>
      </c>
      <c r="F16" s="56">
        <v>102</v>
      </c>
      <c r="G16" s="56">
        <v>179</v>
      </c>
    </row>
    <row r="17" spans="1:7" x14ac:dyDescent="0.2">
      <c r="A17" s="112" t="s">
        <v>216</v>
      </c>
      <c r="B17" s="56" t="s">
        <v>162</v>
      </c>
      <c r="C17" s="56">
        <v>209</v>
      </c>
      <c r="D17" s="56">
        <v>333</v>
      </c>
      <c r="E17" s="56">
        <v>487</v>
      </c>
      <c r="F17" s="56">
        <v>1679</v>
      </c>
      <c r="G17" s="56">
        <v>5083</v>
      </c>
    </row>
    <row r="18" spans="1:7" x14ac:dyDescent="0.2">
      <c r="A18" s="112" t="s">
        <v>216</v>
      </c>
      <c r="B18" s="56" t="s">
        <v>30</v>
      </c>
      <c r="C18" s="56">
        <v>908</v>
      </c>
      <c r="D18" s="56">
        <v>564</v>
      </c>
      <c r="E18" s="56">
        <v>692</v>
      </c>
      <c r="F18" s="56">
        <v>3184</v>
      </c>
      <c r="G18" s="56">
        <v>9224</v>
      </c>
    </row>
    <row r="19" spans="1:7" x14ac:dyDescent="0.2">
      <c r="A19" s="112" t="s">
        <v>217</v>
      </c>
      <c r="B19" s="56" t="s">
        <v>488</v>
      </c>
      <c r="C19" s="56">
        <v>294</v>
      </c>
      <c r="D19" s="56">
        <v>387</v>
      </c>
      <c r="E19" s="56">
        <v>234</v>
      </c>
      <c r="F19" s="56">
        <v>1073</v>
      </c>
      <c r="G19" s="56">
        <v>2127</v>
      </c>
    </row>
    <row r="20" spans="1:7" x14ac:dyDescent="0.2">
      <c r="A20" s="112" t="s">
        <v>217</v>
      </c>
      <c r="B20" s="56" t="s">
        <v>489</v>
      </c>
      <c r="C20" s="56">
        <v>109</v>
      </c>
      <c r="D20" s="56">
        <v>11</v>
      </c>
      <c r="E20" s="56">
        <v>0</v>
      </c>
      <c r="F20" s="56">
        <v>335</v>
      </c>
      <c r="G20" s="56">
        <v>835</v>
      </c>
    </row>
    <row r="21" spans="1:7" x14ac:dyDescent="0.2">
      <c r="A21" s="112" t="s">
        <v>217</v>
      </c>
      <c r="B21" s="56" t="s">
        <v>490</v>
      </c>
      <c r="C21" s="56">
        <v>54</v>
      </c>
      <c r="D21" s="56">
        <v>16</v>
      </c>
      <c r="E21" s="56">
        <v>53</v>
      </c>
      <c r="F21" s="56">
        <v>97</v>
      </c>
      <c r="G21" s="56">
        <v>383</v>
      </c>
    </row>
    <row r="22" spans="1:7" x14ac:dyDescent="0.2">
      <c r="A22" s="112" t="s">
        <v>217</v>
      </c>
      <c r="B22" s="56" t="s">
        <v>491</v>
      </c>
      <c r="C22" s="56">
        <v>41</v>
      </c>
      <c r="D22" s="56">
        <v>0</v>
      </c>
      <c r="E22" s="56">
        <v>0</v>
      </c>
      <c r="F22" s="56">
        <v>155</v>
      </c>
      <c r="G22" s="56">
        <v>304</v>
      </c>
    </row>
    <row r="23" spans="1:7" x14ac:dyDescent="0.2">
      <c r="A23" s="112" t="s">
        <v>217</v>
      </c>
      <c r="B23" s="56" t="s">
        <v>162</v>
      </c>
      <c r="C23" s="56">
        <v>166</v>
      </c>
      <c r="D23" s="56">
        <v>273</v>
      </c>
      <c r="E23" s="56">
        <v>97</v>
      </c>
      <c r="F23" s="56">
        <v>905</v>
      </c>
      <c r="G23" s="56">
        <v>2610</v>
      </c>
    </row>
    <row r="24" spans="1:7" x14ac:dyDescent="0.2">
      <c r="A24" s="112" t="s">
        <v>217</v>
      </c>
      <c r="B24" s="56" t="s">
        <v>30</v>
      </c>
      <c r="C24" s="56">
        <v>664</v>
      </c>
      <c r="D24" s="56">
        <v>687</v>
      </c>
      <c r="E24" s="56">
        <v>384</v>
      </c>
      <c r="F24" s="56">
        <v>2565</v>
      </c>
      <c r="G24" s="56">
        <v>6259</v>
      </c>
    </row>
    <row r="25" spans="1:7" x14ac:dyDescent="0.2">
      <c r="A25" s="112" t="s">
        <v>218</v>
      </c>
      <c r="B25" s="56" t="s">
        <v>492</v>
      </c>
      <c r="C25" s="56">
        <v>264</v>
      </c>
      <c r="D25" s="56">
        <v>156</v>
      </c>
      <c r="E25" s="56">
        <v>158</v>
      </c>
      <c r="F25" s="56">
        <v>1273</v>
      </c>
      <c r="G25" s="56">
        <v>2969</v>
      </c>
    </row>
    <row r="26" spans="1:7" x14ac:dyDescent="0.2">
      <c r="A26" s="112" t="s">
        <v>218</v>
      </c>
      <c r="B26" s="56" t="s">
        <v>493</v>
      </c>
      <c r="C26" s="56">
        <v>64</v>
      </c>
      <c r="D26" s="56">
        <v>0</v>
      </c>
      <c r="E26" s="56">
        <v>18</v>
      </c>
      <c r="F26" s="56">
        <v>64</v>
      </c>
      <c r="G26" s="56">
        <v>86</v>
      </c>
    </row>
    <row r="27" spans="1:7" x14ac:dyDescent="0.2">
      <c r="A27" s="112" t="s">
        <v>218</v>
      </c>
      <c r="B27" s="56" t="s">
        <v>494</v>
      </c>
      <c r="C27" s="56">
        <v>60</v>
      </c>
      <c r="D27" s="56">
        <v>0</v>
      </c>
      <c r="E27" s="56">
        <v>0</v>
      </c>
      <c r="F27" s="56">
        <v>60</v>
      </c>
      <c r="G27" s="56">
        <v>60</v>
      </c>
    </row>
    <row r="28" spans="1:7" x14ac:dyDescent="0.2">
      <c r="A28" s="112" t="s">
        <v>218</v>
      </c>
      <c r="B28" s="56" t="s">
        <v>495</v>
      </c>
      <c r="C28" s="56">
        <v>34</v>
      </c>
      <c r="D28" s="56">
        <v>40</v>
      </c>
      <c r="E28" s="56">
        <v>2</v>
      </c>
      <c r="F28" s="56">
        <v>74</v>
      </c>
      <c r="G28" s="56">
        <v>146</v>
      </c>
    </row>
    <row r="29" spans="1:7" x14ac:dyDescent="0.2">
      <c r="A29" s="112" t="s">
        <v>218</v>
      </c>
      <c r="B29" s="56" t="s">
        <v>496</v>
      </c>
      <c r="C29" s="56">
        <v>30</v>
      </c>
      <c r="D29" s="56">
        <v>40</v>
      </c>
      <c r="E29" s="56">
        <v>30</v>
      </c>
      <c r="F29" s="56">
        <v>236</v>
      </c>
      <c r="G29" s="56">
        <v>531</v>
      </c>
    </row>
    <row r="30" spans="1:7" x14ac:dyDescent="0.2">
      <c r="A30" s="112" t="s">
        <v>218</v>
      </c>
      <c r="B30" s="56" t="s">
        <v>162</v>
      </c>
      <c r="C30" s="56">
        <v>9</v>
      </c>
      <c r="D30" s="56">
        <v>146</v>
      </c>
      <c r="E30" s="56">
        <v>212</v>
      </c>
      <c r="F30" s="56">
        <v>327</v>
      </c>
      <c r="G30" s="56">
        <v>550</v>
      </c>
    </row>
    <row r="31" spans="1:7" x14ac:dyDescent="0.2">
      <c r="A31" s="112" t="s">
        <v>218</v>
      </c>
      <c r="B31" s="56" t="s">
        <v>30</v>
      </c>
      <c r="C31" s="56">
        <v>461</v>
      </c>
      <c r="D31" s="56">
        <v>382</v>
      </c>
      <c r="E31" s="56">
        <v>420</v>
      </c>
      <c r="F31" s="56">
        <v>2034</v>
      </c>
      <c r="G31" s="56">
        <v>4342</v>
      </c>
    </row>
    <row r="32" spans="1:7" x14ac:dyDescent="0.2">
      <c r="A32" s="112" t="s">
        <v>219</v>
      </c>
      <c r="B32" s="56" t="s">
        <v>497</v>
      </c>
      <c r="C32" s="56">
        <v>321</v>
      </c>
      <c r="D32" s="56">
        <v>360</v>
      </c>
      <c r="E32" s="56">
        <v>466</v>
      </c>
      <c r="F32" s="56">
        <v>746</v>
      </c>
      <c r="G32" s="56">
        <v>2795</v>
      </c>
    </row>
    <row r="33" spans="1:7" x14ac:dyDescent="0.2">
      <c r="A33" s="112" t="s">
        <v>219</v>
      </c>
      <c r="B33" s="56" t="s">
        <v>498</v>
      </c>
      <c r="C33" s="56">
        <v>77</v>
      </c>
      <c r="D33" s="56">
        <v>237</v>
      </c>
      <c r="E33" s="56">
        <v>110</v>
      </c>
      <c r="F33" s="56">
        <v>536</v>
      </c>
      <c r="G33" s="56">
        <v>1329</v>
      </c>
    </row>
    <row r="34" spans="1:7" x14ac:dyDescent="0.2">
      <c r="A34" s="112" t="s">
        <v>219</v>
      </c>
      <c r="B34" s="56" t="s">
        <v>162</v>
      </c>
      <c r="C34" s="56">
        <v>20</v>
      </c>
      <c r="D34" s="56">
        <v>127</v>
      </c>
      <c r="E34" s="56">
        <v>263</v>
      </c>
      <c r="F34" s="56">
        <v>245</v>
      </c>
      <c r="G34" s="56">
        <v>433</v>
      </c>
    </row>
    <row r="35" spans="1:7" x14ac:dyDescent="0.2">
      <c r="A35" s="112" t="s">
        <v>219</v>
      </c>
      <c r="B35" s="56" t="s">
        <v>30</v>
      </c>
      <c r="C35" s="56">
        <v>418</v>
      </c>
      <c r="D35" s="56">
        <v>724</v>
      </c>
      <c r="E35" s="56">
        <v>839</v>
      </c>
      <c r="F35" s="56">
        <v>1527</v>
      </c>
      <c r="G35" s="56">
        <v>4557</v>
      </c>
    </row>
    <row r="36" spans="1:7" x14ac:dyDescent="0.2">
      <c r="A36" s="112" t="s">
        <v>158</v>
      </c>
      <c r="B36" s="56" t="s">
        <v>499</v>
      </c>
      <c r="C36" s="56">
        <v>80</v>
      </c>
      <c r="D36" s="56">
        <v>0</v>
      </c>
      <c r="E36" s="56">
        <v>160</v>
      </c>
      <c r="F36" s="56">
        <v>80</v>
      </c>
      <c r="G36" s="56">
        <v>280</v>
      </c>
    </row>
    <row r="37" spans="1:7" x14ac:dyDescent="0.2">
      <c r="A37" s="112" t="s">
        <v>158</v>
      </c>
      <c r="B37" s="56" t="s">
        <v>500</v>
      </c>
      <c r="C37" s="56">
        <v>64</v>
      </c>
      <c r="D37" s="56">
        <v>320</v>
      </c>
      <c r="E37" s="56">
        <v>96</v>
      </c>
      <c r="F37" s="56">
        <v>416</v>
      </c>
      <c r="G37" s="56">
        <v>736</v>
      </c>
    </row>
    <row r="38" spans="1:7" x14ac:dyDescent="0.2">
      <c r="A38" s="112" t="s">
        <v>158</v>
      </c>
      <c r="B38" s="56" t="s">
        <v>501</v>
      </c>
      <c r="C38" s="56">
        <v>64</v>
      </c>
      <c r="D38" s="56">
        <v>0</v>
      </c>
      <c r="E38" s="56">
        <v>0</v>
      </c>
      <c r="F38" s="56">
        <v>128</v>
      </c>
      <c r="G38" s="56">
        <v>416</v>
      </c>
    </row>
    <row r="39" spans="1:7" x14ac:dyDescent="0.2">
      <c r="A39" s="112" t="s">
        <v>158</v>
      </c>
      <c r="B39" s="56" t="s">
        <v>502</v>
      </c>
      <c r="C39" s="56">
        <v>37</v>
      </c>
      <c r="D39" s="56">
        <v>0</v>
      </c>
      <c r="E39" s="56">
        <v>0</v>
      </c>
      <c r="F39" s="56">
        <v>40</v>
      </c>
      <c r="G39" s="56">
        <v>77</v>
      </c>
    </row>
    <row r="40" spans="1:7" x14ac:dyDescent="0.2">
      <c r="A40" s="112" t="s">
        <v>158</v>
      </c>
      <c r="B40" s="56" t="s">
        <v>503</v>
      </c>
      <c r="C40" s="56">
        <v>32</v>
      </c>
      <c r="D40" s="56">
        <v>0</v>
      </c>
      <c r="E40" s="56">
        <v>0</v>
      </c>
      <c r="F40" s="56">
        <v>96</v>
      </c>
      <c r="G40" s="56">
        <v>192</v>
      </c>
    </row>
    <row r="41" spans="1:7" x14ac:dyDescent="0.2">
      <c r="A41" s="112" t="s">
        <v>158</v>
      </c>
      <c r="B41" s="56" t="s">
        <v>504</v>
      </c>
      <c r="C41" s="56">
        <v>28</v>
      </c>
      <c r="D41" s="56">
        <v>26</v>
      </c>
      <c r="E41" s="56">
        <v>0</v>
      </c>
      <c r="F41" s="56">
        <v>55</v>
      </c>
      <c r="G41" s="56">
        <v>55</v>
      </c>
    </row>
    <row r="42" spans="1:7" x14ac:dyDescent="0.2">
      <c r="A42" s="112" t="s">
        <v>158</v>
      </c>
      <c r="B42" s="56" t="s">
        <v>505</v>
      </c>
      <c r="C42" s="56">
        <v>19</v>
      </c>
      <c r="D42" s="56">
        <v>24</v>
      </c>
      <c r="E42" s="56">
        <v>28</v>
      </c>
      <c r="F42" s="56">
        <v>62</v>
      </c>
      <c r="G42" s="56">
        <v>312</v>
      </c>
    </row>
    <row r="43" spans="1:7" x14ac:dyDescent="0.2">
      <c r="A43" s="112" t="s">
        <v>158</v>
      </c>
      <c r="B43" s="56" t="s">
        <v>162</v>
      </c>
      <c r="C43" s="56">
        <v>22</v>
      </c>
      <c r="D43" s="56">
        <v>568</v>
      </c>
      <c r="E43" s="56">
        <v>878</v>
      </c>
      <c r="F43" s="56">
        <v>1433</v>
      </c>
      <c r="G43" s="56">
        <v>5391</v>
      </c>
    </row>
    <row r="44" spans="1:7" x14ac:dyDescent="0.2">
      <c r="A44" s="112" t="s">
        <v>158</v>
      </c>
      <c r="B44" s="56" t="s">
        <v>30</v>
      </c>
      <c r="C44" s="56">
        <v>346</v>
      </c>
      <c r="D44" s="56">
        <v>938</v>
      </c>
      <c r="E44" s="56">
        <v>1162</v>
      </c>
      <c r="F44" s="56">
        <v>2310</v>
      </c>
      <c r="G44" s="56">
        <v>7459</v>
      </c>
    </row>
    <row r="45" spans="1:7" x14ac:dyDescent="0.2">
      <c r="A45" s="112" t="s">
        <v>116</v>
      </c>
      <c r="B45" s="56" t="s">
        <v>506</v>
      </c>
      <c r="C45" s="56">
        <v>130</v>
      </c>
      <c r="D45" s="56">
        <v>98</v>
      </c>
      <c r="E45" s="56">
        <v>43</v>
      </c>
      <c r="F45" s="56">
        <v>297</v>
      </c>
      <c r="G45" s="56">
        <v>809</v>
      </c>
    </row>
    <row r="46" spans="1:7" x14ac:dyDescent="0.2">
      <c r="A46" s="112" t="s">
        <v>116</v>
      </c>
      <c r="B46" s="56" t="s">
        <v>507</v>
      </c>
      <c r="C46" s="56">
        <v>79</v>
      </c>
      <c r="D46" s="56">
        <v>55</v>
      </c>
      <c r="E46" s="56">
        <v>63</v>
      </c>
      <c r="F46" s="56">
        <v>338</v>
      </c>
      <c r="G46" s="56">
        <v>742</v>
      </c>
    </row>
    <row r="47" spans="1:7" x14ac:dyDescent="0.2">
      <c r="A47" s="112" t="s">
        <v>116</v>
      </c>
      <c r="B47" s="56" t="s">
        <v>508</v>
      </c>
      <c r="C47" s="56">
        <v>40</v>
      </c>
      <c r="D47" s="56">
        <v>43</v>
      </c>
      <c r="E47" s="56">
        <v>48</v>
      </c>
      <c r="F47" s="56">
        <v>212</v>
      </c>
      <c r="G47" s="56">
        <v>537</v>
      </c>
    </row>
    <row r="48" spans="1:7" x14ac:dyDescent="0.2">
      <c r="A48" s="112" t="s">
        <v>116</v>
      </c>
      <c r="B48" s="56" t="s">
        <v>509</v>
      </c>
      <c r="C48" s="56">
        <v>20</v>
      </c>
      <c r="D48" s="56">
        <v>30</v>
      </c>
      <c r="E48" s="56">
        <v>28</v>
      </c>
      <c r="F48" s="56">
        <v>117</v>
      </c>
      <c r="G48" s="56">
        <v>284</v>
      </c>
    </row>
    <row r="49" spans="1:7" x14ac:dyDescent="0.2">
      <c r="A49" s="112" t="s">
        <v>116</v>
      </c>
      <c r="B49" s="56" t="s">
        <v>510</v>
      </c>
      <c r="C49" s="56">
        <v>17</v>
      </c>
      <c r="D49" s="56">
        <v>17</v>
      </c>
      <c r="E49" s="56">
        <v>50</v>
      </c>
      <c r="F49" s="56">
        <v>107</v>
      </c>
      <c r="G49" s="56">
        <v>650</v>
      </c>
    </row>
    <row r="50" spans="1:7" x14ac:dyDescent="0.2">
      <c r="A50" s="112" t="s">
        <v>116</v>
      </c>
      <c r="B50" s="56" t="s">
        <v>162</v>
      </c>
      <c r="C50" s="56">
        <v>41</v>
      </c>
      <c r="D50" s="56">
        <v>42</v>
      </c>
      <c r="E50" s="56">
        <v>73</v>
      </c>
      <c r="F50" s="56">
        <v>190</v>
      </c>
      <c r="G50" s="56">
        <v>562</v>
      </c>
    </row>
    <row r="51" spans="1:7" x14ac:dyDescent="0.2">
      <c r="A51" s="112" t="s">
        <v>116</v>
      </c>
      <c r="B51" s="56" t="s">
        <v>30</v>
      </c>
      <c r="C51" s="56">
        <v>327</v>
      </c>
      <c r="D51" s="56">
        <v>285</v>
      </c>
      <c r="E51" s="56">
        <v>305</v>
      </c>
      <c r="F51" s="56">
        <v>1261</v>
      </c>
      <c r="G51" s="56">
        <v>3584</v>
      </c>
    </row>
    <row r="52" spans="1:7" x14ac:dyDescent="0.2">
      <c r="A52" s="112" t="s">
        <v>220</v>
      </c>
      <c r="B52" s="56" t="s">
        <v>511</v>
      </c>
      <c r="C52" s="56">
        <v>120</v>
      </c>
      <c r="D52" s="56">
        <v>43</v>
      </c>
      <c r="E52" s="56">
        <v>114</v>
      </c>
      <c r="F52" s="56">
        <v>411</v>
      </c>
      <c r="G52" s="56">
        <v>868</v>
      </c>
    </row>
    <row r="53" spans="1:7" x14ac:dyDescent="0.2">
      <c r="A53" s="112" t="s">
        <v>220</v>
      </c>
      <c r="B53" s="56" t="s">
        <v>512</v>
      </c>
      <c r="C53" s="56">
        <v>92</v>
      </c>
      <c r="D53" s="56">
        <v>10</v>
      </c>
      <c r="E53" s="56">
        <v>264</v>
      </c>
      <c r="F53" s="56">
        <v>167</v>
      </c>
      <c r="G53" s="56">
        <v>1059</v>
      </c>
    </row>
    <row r="54" spans="1:7" x14ac:dyDescent="0.2">
      <c r="A54" s="112" t="s">
        <v>220</v>
      </c>
      <c r="B54" s="56" t="s">
        <v>513</v>
      </c>
      <c r="C54" s="56">
        <v>53</v>
      </c>
      <c r="D54" s="56">
        <v>4</v>
      </c>
      <c r="E54" s="56">
        <v>84</v>
      </c>
      <c r="F54" s="56">
        <v>179</v>
      </c>
      <c r="G54" s="56">
        <v>324</v>
      </c>
    </row>
    <row r="55" spans="1:7" x14ac:dyDescent="0.2">
      <c r="A55" s="112" t="s">
        <v>220</v>
      </c>
      <c r="B55" s="56" t="s">
        <v>162</v>
      </c>
      <c r="C55" s="56">
        <v>0</v>
      </c>
      <c r="D55" s="56">
        <v>0</v>
      </c>
      <c r="E55" s="56">
        <v>0</v>
      </c>
      <c r="F55" s="56">
        <v>0</v>
      </c>
      <c r="G55" s="56">
        <v>1</v>
      </c>
    </row>
    <row r="56" spans="1:7" x14ac:dyDescent="0.2">
      <c r="A56" s="112" t="s">
        <v>220</v>
      </c>
      <c r="B56" s="56" t="s">
        <v>30</v>
      </c>
      <c r="C56" s="56">
        <v>265</v>
      </c>
      <c r="D56" s="56">
        <v>57</v>
      </c>
      <c r="E56" s="56">
        <v>462</v>
      </c>
      <c r="F56" s="56">
        <v>757</v>
      </c>
      <c r="G56" s="56">
        <v>2252</v>
      </c>
    </row>
    <row r="57" spans="1:7" x14ac:dyDescent="0.2">
      <c r="A57" s="112" t="s">
        <v>144</v>
      </c>
      <c r="B57" s="56" t="s">
        <v>514</v>
      </c>
      <c r="C57" s="56">
        <v>38</v>
      </c>
      <c r="D57" s="56">
        <v>14</v>
      </c>
      <c r="E57" s="56">
        <v>15</v>
      </c>
      <c r="F57" s="56">
        <v>97</v>
      </c>
      <c r="G57" s="56">
        <v>304</v>
      </c>
    </row>
    <row r="58" spans="1:7" x14ac:dyDescent="0.2">
      <c r="A58" s="112" t="s">
        <v>144</v>
      </c>
      <c r="B58" s="56" t="s">
        <v>515</v>
      </c>
      <c r="C58" s="56">
        <v>34</v>
      </c>
      <c r="D58" s="56">
        <v>110</v>
      </c>
      <c r="E58" s="56">
        <v>83</v>
      </c>
      <c r="F58" s="56">
        <v>328</v>
      </c>
      <c r="G58" s="56">
        <v>663</v>
      </c>
    </row>
    <row r="59" spans="1:7" x14ac:dyDescent="0.2">
      <c r="A59" s="112" t="s">
        <v>144</v>
      </c>
      <c r="B59" s="56" t="s">
        <v>516</v>
      </c>
      <c r="C59" s="56">
        <v>24</v>
      </c>
      <c r="D59" s="56">
        <v>40</v>
      </c>
      <c r="E59" s="56">
        <v>34</v>
      </c>
      <c r="F59" s="56">
        <v>150</v>
      </c>
      <c r="G59" s="56">
        <v>284</v>
      </c>
    </row>
    <row r="60" spans="1:7" x14ac:dyDescent="0.2">
      <c r="A60" s="112" t="s">
        <v>144</v>
      </c>
      <c r="B60" s="56" t="s">
        <v>517</v>
      </c>
      <c r="C60" s="56">
        <v>22</v>
      </c>
      <c r="D60" s="56">
        <v>29</v>
      </c>
      <c r="E60" s="56">
        <v>65</v>
      </c>
      <c r="F60" s="56">
        <v>79</v>
      </c>
      <c r="G60" s="56">
        <v>218</v>
      </c>
    </row>
    <row r="61" spans="1:7" x14ac:dyDescent="0.2">
      <c r="A61" s="112" t="s">
        <v>144</v>
      </c>
      <c r="B61" s="56" t="s">
        <v>518</v>
      </c>
      <c r="C61" s="56">
        <v>15</v>
      </c>
      <c r="D61" s="56">
        <v>18</v>
      </c>
      <c r="E61" s="56">
        <v>50</v>
      </c>
      <c r="F61" s="56">
        <v>61</v>
      </c>
      <c r="G61" s="56">
        <v>209</v>
      </c>
    </row>
    <row r="62" spans="1:7" x14ac:dyDescent="0.2">
      <c r="A62" s="112" t="s">
        <v>144</v>
      </c>
      <c r="B62" s="56" t="s">
        <v>519</v>
      </c>
      <c r="C62" s="56">
        <v>9</v>
      </c>
      <c r="D62" s="56">
        <v>10</v>
      </c>
      <c r="E62" s="56">
        <v>10</v>
      </c>
      <c r="F62" s="56">
        <v>60</v>
      </c>
      <c r="G62" s="56">
        <v>212</v>
      </c>
    </row>
    <row r="63" spans="1:7" x14ac:dyDescent="0.2">
      <c r="A63" s="112" t="s">
        <v>144</v>
      </c>
      <c r="B63" s="56" t="s">
        <v>162</v>
      </c>
      <c r="C63" s="56">
        <v>34</v>
      </c>
      <c r="D63" s="56">
        <v>31</v>
      </c>
      <c r="E63" s="56">
        <v>45</v>
      </c>
      <c r="F63" s="56">
        <v>165</v>
      </c>
      <c r="G63" s="56">
        <v>605</v>
      </c>
    </row>
    <row r="64" spans="1:7" x14ac:dyDescent="0.2">
      <c r="A64" s="112" t="s">
        <v>144</v>
      </c>
      <c r="B64" s="56" t="s">
        <v>30</v>
      </c>
      <c r="C64" s="56">
        <v>176</v>
      </c>
      <c r="D64" s="56">
        <v>252</v>
      </c>
      <c r="E64" s="56">
        <v>302</v>
      </c>
      <c r="F64" s="56">
        <v>940</v>
      </c>
      <c r="G64" s="56">
        <v>2495</v>
      </c>
    </row>
    <row r="65" spans="1:7" x14ac:dyDescent="0.2">
      <c r="A65" s="112" t="s">
        <v>221</v>
      </c>
      <c r="B65" s="56" t="s">
        <v>520</v>
      </c>
      <c r="C65" s="56">
        <v>102</v>
      </c>
      <c r="D65" s="56">
        <v>34</v>
      </c>
      <c r="E65" s="56">
        <v>68</v>
      </c>
      <c r="F65" s="56">
        <v>136</v>
      </c>
      <c r="G65" s="56">
        <v>393</v>
      </c>
    </row>
    <row r="66" spans="1:7" x14ac:dyDescent="0.2">
      <c r="A66" s="112" t="s">
        <v>221</v>
      </c>
      <c r="B66" s="56" t="s">
        <v>521</v>
      </c>
      <c r="C66" s="56">
        <v>72</v>
      </c>
      <c r="D66" s="56">
        <v>36</v>
      </c>
      <c r="E66" s="56">
        <v>0</v>
      </c>
      <c r="F66" s="56">
        <v>360</v>
      </c>
      <c r="G66" s="56">
        <v>368</v>
      </c>
    </row>
    <row r="67" spans="1:7" x14ac:dyDescent="0.2">
      <c r="A67" s="112" t="s">
        <v>221</v>
      </c>
      <c r="B67" s="56" t="s">
        <v>162</v>
      </c>
      <c r="C67" s="56">
        <v>0</v>
      </c>
      <c r="D67" s="56">
        <v>0</v>
      </c>
      <c r="E67" s="56">
        <v>0</v>
      </c>
      <c r="F67" s="56">
        <v>9</v>
      </c>
      <c r="G67" s="56">
        <v>77</v>
      </c>
    </row>
    <row r="68" spans="1:7" x14ac:dyDescent="0.2">
      <c r="A68" s="112" t="s">
        <v>221</v>
      </c>
      <c r="B68" s="56" t="s">
        <v>30</v>
      </c>
      <c r="C68" s="56">
        <v>174</v>
      </c>
      <c r="D68" s="56">
        <v>70</v>
      </c>
      <c r="E68" s="56">
        <v>68</v>
      </c>
      <c r="F68" s="56">
        <v>505</v>
      </c>
      <c r="G68" s="56">
        <v>838</v>
      </c>
    </row>
    <row r="69" spans="1:7" x14ac:dyDescent="0.2">
      <c r="A69" s="112" t="s">
        <v>222</v>
      </c>
      <c r="B69" s="56" t="s">
        <v>522</v>
      </c>
      <c r="C69" s="56">
        <v>42</v>
      </c>
      <c r="D69" s="56">
        <v>0</v>
      </c>
      <c r="E69" s="56">
        <v>42</v>
      </c>
      <c r="F69" s="56">
        <v>126</v>
      </c>
      <c r="G69" s="56">
        <v>294</v>
      </c>
    </row>
    <row r="70" spans="1:7" x14ac:dyDescent="0.2">
      <c r="A70" s="112" t="s">
        <v>222</v>
      </c>
      <c r="B70" s="56" t="s">
        <v>523</v>
      </c>
      <c r="C70" s="56">
        <v>24</v>
      </c>
      <c r="D70" s="56">
        <v>12</v>
      </c>
      <c r="E70" s="56">
        <v>0</v>
      </c>
      <c r="F70" s="56">
        <v>90</v>
      </c>
      <c r="G70" s="56">
        <v>250</v>
      </c>
    </row>
    <row r="71" spans="1:7" x14ac:dyDescent="0.2">
      <c r="A71" s="112" t="s">
        <v>222</v>
      </c>
      <c r="B71" s="56" t="s">
        <v>524</v>
      </c>
      <c r="C71" s="56">
        <v>18</v>
      </c>
      <c r="D71" s="56">
        <v>27</v>
      </c>
      <c r="E71" s="56">
        <v>26</v>
      </c>
      <c r="F71" s="56">
        <v>88</v>
      </c>
      <c r="G71" s="56">
        <v>221</v>
      </c>
    </row>
    <row r="72" spans="1:7" x14ac:dyDescent="0.2">
      <c r="A72" s="112" t="s">
        <v>222</v>
      </c>
      <c r="B72" s="56" t="s">
        <v>525</v>
      </c>
      <c r="C72" s="56">
        <v>17</v>
      </c>
      <c r="D72" s="56">
        <v>12</v>
      </c>
      <c r="E72" s="56">
        <v>55</v>
      </c>
      <c r="F72" s="56">
        <v>67</v>
      </c>
      <c r="G72" s="56">
        <v>216</v>
      </c>
    </row>
    <row r="73" spans="1:7" x14ac:dyDescent="0.2">
      <c r="A73" s="112" t="s">
        <v>222</v>
      </c>
      <c r="B73" s="56" t="s">
        <v>526</v>
      </c>
      <c r="C73" s="56">
        <v>12</v>
      </c>
      <c r="D73" s="56">
        <v>14</v>
      </c>
      <c r="E73" s="56">
        <v>0</v>
      </c>
      <c r="F73" s="56">
        <v>55</v>
      </c>
      <c r="G73" s="56">
        <v>118</v>
      </c>
    </row>
    <row r="74" spans="1:7" x14ac:dyDescent="0.2">
      <c r="A74" s="112" t="s">
        <v>222</v>
      </c>
      <c r="B74" s="56" t="s">
        <v>527</v>
      </c>
      <c r="C74" s="56">
        <v>10</v>
      </c>
      <c r="D74" s="56">
        <v>11</v>
      </c>
      <c r="E74" s="56">
        <v>24</v>
      </c>
      <c r="F74" s="56">
        <v>41</v>
      </c>
      <c r="G74" s="56">
        <v>159</v>
      </c>
    </row>
    <row r="75" spans="1:7" x14ac:dyDescent="0.2">
      <c r="A75" s="112" t="s">
        <v>222</v>
      </c>
      <c r="B75" s="56" t="s">
        <v>528</v>
      </c>
      <c r="C75" s="56">
        <v>9</v>
      </c>
      <c r="D75" s="56">
        <v>12</v>
      </c>
      <c r="E75" s="56">
        <v>0</v>
      </c>
      <c r="F75" s="56">
        <v>50</v>
      </c>
      <c r="G75" s="56">
        <v>50</v>
      </c>
    </row>
    <row r="76" spans="1:7" x14ac:dyDescent="0.2">
      <c r="A76" s="112" t="s">
        <v>222</v>
      </c>
      <c r="B76" s="56" t="s">
        <v>162</v>
      </c>
      <c r="C76" s="56">
        <v>31</v>
      </c>
      <c r="D76" s="56">
        <v>57</v>
      </c>
      <c r="E76" s="56">
        <v>269</v>
      </c>
      <c r="F76" s="56">
        <v>331</v>
      </c>
      <c r="G76" s="56">
        <v>951</v>
      </c>
    </row>
    <row r="77" spans="1:7" x14ac:dyDescent="0.2">
      <c r="A77" s="112" t="s">
        <v>222</v>
      </c>
      <c r="B77" s="56" t="s">
        <v>30</v>
      </c>
      <c r="C77" s="56">
        <v>163</v>
      </c>
      <c r="D77" s="56">
        <v>145</v>
      </c>
      <c r="E77" s="56">
        <v>416</v>
      </c>
      <c r="F77" s="56">
        <v>848</v>
      </c>
      <c r="G77" s="56">
        <v>2259</v>
      </c>
    </row>
    <row r="78" spans="1:7" x14ac:dyDescent="0.2">
      <c r="A78" s="112" t="s">
        <v>223</v>
      </c>
      <c r="B78" s="56" t="s">
        <v>529</v>
      </c>
      <c r="C78" s="56">
        <v>62</v>
      </c>
      <c r="D78" s="56">
        <v>0</v>
      </c>
      <c r="E78" s="56">
        <v>0</v>
      </c>
      <c r="F78" s="56">
        <v>140</v>
      </c>
      <c r="G78" s="56">
        <v>505</v>
      </c>
    </row>
    <row r="79" spans="1:7" x14ac:dyDescent="0.2">
      <c r="A79" s="112" t="s">
        <v>223</v>
      </c>
      <c r="B79" s="56" t="s">
        <v>530</v>
      </c>
      <c r="C79" s="56">
        <v>54</v>
      </c>
      <c r="D79" s="56">
        <v>4</v>
      </c>
      <c r="E79" s="56">
        <v>0</v>
      </c>
      <c r="F79" s="56">
        <v>72</v>
      </c>
      <c r="G79" s="56">
        <v>317</v>
      </c>
    </row>
    <row r="80" spans="1:7" x14ac:dyDescent="0.2">
      <c r="A80" s="112" t="s">
        <v>223</v>
      </c>
      <c r="B80" s="56" t="s">
        <v>531</v>
      </c>
      <c r="C80" s="56">
        <v>38</v>
      </c>
      <c r="D80" s="56">
        <v>0</v>
      </c>
      <c r="E80" s="56">
        <v>0</v>
      </c>
      <c r="F80" s="56">
        <v>72</v>
      </c>
      <c r="G80" s="56">
        <v>195</v>
      </c>
    </row>
    <row r="81" spans="1:7" x14ac:dyDescent="0.2">
      <c r="A81" s="112" t="s">
        <v>223</v>
      </c>
      <c r="B81" s="56" t="s">
        <v>162</v>
      </c>
      <c r="C81" s="56">
        <v>0</v>
      </c>
      <c r="D81" s="56">
        <v>59</v>
      </c>
      <c r="E81" s="56">
        <v>12</v>
      </c>
      <c r="F81" s="56">
        <v>197</v>
      </c>
      <c r="G81" s="56">
        <v>365</v>
      </c>
    </row>
    <row r="82" spans="1:7" x14ac:dyDescent="0.2">
      <c r="A82" s="112" t="s">
        <v>223</v>
      </c>
      <c r="B82" s="56" t="s">
        <v>30</v>
      </c>
      <c r="C82" s="56">
        <v>154</v>
      </c>
      <c r="D82" s="56">
        <v>63</v>
      </c>
      <c r="E82" s="56">
        <v>12</v>
      </c>
      <c r="F82" s="56">
        <v>481</v>
      </c>
      <c r="G82" s="56">
        <v>1382</v>
      </c>
    </row>
    <row r="83" spans="1:7" x14ac:dyDescent="0.2">
      <c r="A83" s="112" t="s">
        <v>224</v>
      </c>
      <c r="B83" s="56" t="s">
        <v>532</v>
      </c>
      <c r="C83" s="56">
        <v>35</v>
      </c>
      <c r="D83" s="56">
        <v>4</v>
      </c>
      <c r="E83" s="56">
        <v>14</v>
      </c>
      <c r="F83" s="56">
        <v>58</v>
      </c>
      <c r="G83" s="56">
        <v>136</v>
      </c>
    </row>
    <row r="84" spans="1:7" x14ac:dyDescent="0.2">
      <c r="A84" s="112" t="s">
        <v>224</v>
      </c>
      <c r="B84" s="56" t="s">
        <v>533</v>
      </c>
      <c r="C84" s="56">
        <v>28</v>
      </c>
      <c r="D84" s="56">
        <v>0</v>
      </c>
      <c r="E84" s="56">
        <v>39</v>
      </c>
      <c r="F84" s="56">
        <v>28</v>
      </c>
      <c r="G84" s="56">
        <v>131</v>
      </c>
    </row>
    <row r="85" spans="1:7" x14ac:dyDescent="0.2">
      <c r="A85" s="112" t="s">
        <v>224</v>
      </c>
      <c r="B85" s="56" t="s">
        <v>534</v>
      </c>
      <c r="C85" s="56">
        <v>21</v>
      </c>
      <c r="D85" s="56">
        <v>20</v>
      </c>
      <c r="E85" s="56">
        <v>37</v>
      </c>
      <c r="F85" s="56">
        <v>42</v>
      </c>
      <c r="G85" s="56">
        <v>292</v>
      </c>
    </row>
    <row r="86" spans="1:7" x14ac:dyDescent="0.2">
      <c r="A86" s="112" t="s">
        <v>224</v>
      </c>
      <c r="B86" s="56" t="s">
        <v>535</v>
      </c>
      <c r="C86" s="56">
        <v>18</v>
      </c>
      <c r="D86" s="56">
        <v>18</v>
      </c>
      <c r="E86" s="56">
        <v>14</v>
      </c>
      <c r="F86" s="56">
        <v>53</v>
      </c>
      <c r="G86" s="56">
        <v>254</v>
      </c>
    </row>
    <row r="87" spans="1:7" x14ac:dyDescent="0.2">
      <c r="A87" s="112" t="s">
        <v>224</v>
      </c>
      <c r="B87" s="56" t="s">
        <v>536</v>
      </c>
      <c r="C87" s="56">
        <v>12</v>
      </c>
      <c r="D87" s="56">
        <v>8</v>
      </c>
      <c r="E87" s="56">
        <v>22</v>
      </c>
      <c r="F87" s="56">
        <v>32</v>
      </c>
      <c r="G87" s="56">
        <v>142</v>
      </c>
    </row>
    <row r="88" spans="1:7" x14ac:dyDescent="0.2">
      <c r="A88" s="112" t="s">
        <v>224</v>
      </c>
      <c r="B88" s="56" t="s">
        <v>537</v>
      </c>
      <c r="C88" s="56">
        <v>9</v>
      </c>
      <c r="D88" s="56">
        <v>5</v>
      </c>
      <c r="E88" s="56">
        <v>14</v>
      </c>
      <c r="F88" s="56">
        <v>58</v>
      </c>
      <c r="G88" s="56">
        <v>366</v>
      </c>
    </row>
    <row r="89" spans="1:7" x14ac:dyDescent="0.2">
      <c r="A89" s="112" t="s">
        <v>224</v>
      </c>
      <c r="B89" s="56" t="s">
        <v>162</v>
      </c>
      <c r="C89" s="56">
        <v>22</v>
      </c>
      <c r="D89" s="56">
        <v>5</v>
      </c>
      <c r="E89" s="56">
        <v>91</v>
      </c>
      <c r="F89" s="56">
        <v>67</v>
      </c>
      <c r="G89" s="56">
        <v>531</v>
      </c>
    </row>
    <row r="90" spans="1:7" x14ac:dyDescent="0.2">
      <c r="A90" s="112" t="s">
        <v>224</v>
      </c>
      <c r="B90" s="56" t="s">
        <v>30</v>
      </c>
      <c r="C90" s="56">
        <v>145</v>
      </c>
      <c r="D90" s="56">
        <v>60</v>
      </c>
      <c r="E90" s="56">
        <v>231</v>
      </c>
      <c r="F90" s="56">
        <v>338</v>
      </c>
      <c r="G90" s="56">
        <v>1852</v>
      </c>
    </row>
    <row r="91" spans="1:7" x14ac:dyDescent="0.2">
      <c r="A91" s="112" t="s">
        <v>225</v>
      </c>
      <c r="B91" s="56" t="s">
        <v>538</v>
      </c>
      <c r="C91" s="56">
        <v>50</v>
      </c>
      <c r="D91" s="56">
        <v>0</v>
      </c>
      <c r="E91" s="56">
        <v>30</v>
      </c>
      <c r="F91" s="56">
        <v>50</v>
      </c>
      <c r="G91" s="56">
        <v>213</v>
      </c>
    </row>
    <row r="92" spans="1:7" x14ac:dyDescent="0.2">
      <c r="A92" s="112" t="s">
        <v>225</v>
      </c>
      <c r="B92" s="56" t="s">
        <v>162</v>
      </c>
      <c r="C92" s="56">
        <v>0</v>
      </c>
      <c r="D92" s="56">
        <v>0</v>
      </c>
      <c r="E92" s="56">
        <v>70</v>
      </c>
      <c r="F92" s="56">
        <v>0</v>
      </c>
      <c r="G92" s="56">
        <v>92</v>
      </c>
    </row>
    <row r="93" spans="1:7" x14ac:dyDescent="0.2">
      <c r="A93" s="112" t="s">
        <v>225</v>
      </c>
      <c r="B93" s="56" t="s">
        <v>30</v>
      </c>
      <c r="C93" s="56">
        <v>50</v>
      </c>
      <c r="D93" s="56">
        <v>0</v>
      </c>
      <c r="E93" s="56">
        <v>100</v>
      </c>
      <c r="F93" s="56">
        <v>50</v>
      </c>
      <c r="G93" s="56">
        <v>305</v>
      </c>
    </row>
    <row r="94" spans="1:7" x14ac:dyDescent="0.2">
      <c r="A94" s="112" t="s">
        <v>226</v>
      </c>
      <c r="B94" s="56" t="s">
        <v>539</v>
      </c>
      <c r="C94" s="56">
        <v>29</v>
      </c>
      <c r="D94" s="56">
        <v>40</v>
      </c>
      <c r="E94" s="56">
        <v>0</v>
      </c>
      <c r="F94" s="56">
        <v>146</v>
      </c>
      <c r="G94" s="56">
        <v>523</v>
      </c>
    </row>
    <row r="95" spans="1:7" x14ac:dyDescent="0.2">
      <c r="A95" s="112" t="s">
        <v>226</v>
      </c>
      <c r="B95" s="56" t="s">
        <v>540</v>
      </c>
      <c r="C95" s="56">
        <v>10</v>
      </c>
      <c r="D95" s="56">
        <v>14</v>
      </c>
      <c r="E95" s="56">
        <v>0</v>
      </c>
      <c r="F95" s="56">
        <v>24</v>
      </c>
      <c r="G95" s="56">
        <v>82</v>
      </c>
    </row>
    <row r="96" spans="1:7" x14ac:dyDescent="0.2">
      <c r="A96" s="112" t="s">
        <v>226</v>
      </c>
      <c r="B96" s="56" t="s">
        <v>541</v>
      </c>
      <c r="C96" s="56">
        <v>4</v>
      </c>
      <c r="D96" s="56">
        <v>11</v>
      </c>
      <c r="E96" s="56">
        <v>0</v>
      </c>
      <c r="F96" s="56">
        <v>30</v>
      </c>
      <c r="G96" s="56">
        <v>149</v>
      </c>
    </row>
    <row r="97" spans="1:7" x14ac:dyDescent="0.2">
      <c r="A97" s="112" t="s">
        <v>226</v>
      </c>
      <c r="B97" s="56" t="s">
        <v>30</v>
      </c>
      <c r="C97" s="56">
        <v>43</v>
      </c>
      <c r="D97" s="56">
        <v>65</v>
      </c>
      <c r="E97" s="56">
        <v>0</v>
      </c>
      <c r="F97" s="56">
        <v>200</v>
      </c>
      <c r="G97" s="56">
        <v>754</v>
      </c>
    </row>
    <row r="98" spans="1:7" x14ac:dyDescent="0.2">
      <c r="A98" s="112" t="s">
        <v>227</v>
      </c>
      <c r="B98" s="56" t="s">
        <v>542</v>
      </c>
      <c r="C98" s="56">
        <v>26</v>
      </c>
      <c r="D98" s="56">
        <v>0</v>
      </c>
      <c r="E98" s="56">
        <v>16</v>
      </c>
      <c r="F98" s="56">
        <v>26</v>
      </c>
      <c r="G98" s="56">
        <v>101</v>
      </c>
    </row>
    <row r="99" spans="1:7" x14ac:dyDescent="0.2">
      <c r="A99" s="112" t="s">
        <v>227</v>
      </c>
      <c r="B99" s="56" t="s">
        <v>543</v>
      </c>
      <c r="C99" s="56">
        <v>11</v>
      </c>
      <c r="D99" s="56">
        <v>0</v>
      </c>
      <c r="E99" s="56">
        <v>16</v>
      </c>
      <c r="F99" s="56">
        <v>11</v>
      </c>
      <c r="G99" s="56">
        <v>21</v>
      </c>
    </row>
    <row r="100" spans="1:7" x14ac:dyDescent="0.2">
      <c r="A100" s="112" t="s">
        <v>227</v>
      </c>
      <c r="B100" s="56" t="s">
        <v>544</v>
      </c>
      <c r="C100" s="56">
        <v>4</v>
      </c>
      <c r="D100" s="56">
        <v>0</v>
      </c>
      <c r="E100" s="56">
        <v>16</v>
      </c>
      <c r="F100" s="56">
        <v>4</v>
      </c>
      <c r="G100" s="56">
        <v>14</v>
      </c>
    </row>
    <row r="101" spans="1:7" x14ac:dyDescent="0.2">
      <c r="A101" s="112" t="s">
        <v>227</v>
      </c>
      <c r="B101" s="56" t="s">
        <v>162</v>
      </c>
      <c r="C101" s="56">
        <v>0</v>
      </c>
      <c r="D101" s="56">
        <v>0</v>
      </c>
      <c r="E101" s="56">
        <v>0</v>
      </c>
      <c r="F101" s="56">
        <v>13</v>
      </c>
      <c r="G101" s="56">
        <v>20</v>
      </c>
    </row>
    <row r="102" spans="1:7" x14ac:dyDescent="0.2">
      <c r="A102" s="112" t="s">
        <v>227</v>
      </c>
      <c r="B102" s="56" t="s">
        <v>30</v>
      </c>
      <c r="C102" s="56">
        <v>41</v>
      </c>
      <c r="D102" s="56">
        <v>0</v>
      </c>
      <c r="E102" s="56">
        <v>48</v>
      </c>
      <c r="F102" s="56">
        <v>54</v>
      </c>
      <c r="G102" s="56">
        <v>156</v>
      </c>
    </row>
    <row r="103" spans="1:7" x14ac:dyDescent="0.2">
      <c r="A103" s="112" t="s">
        <v>228</v>
      </c>
      <c r="B103" s="56" t="s">
        <v>545</v>
      </c>
      <c r="C103" s="56">
        <v>20</v>
      </c>
      <c r="D103" s="56">
        <v>40</v>
      </c>
      <c r="E103" s="56">
        <v>4</v>
      </c>
      <c r="F103" s="56">
        <v>160</v>
      </c>
      <c r="G103" s="56">
        <v>379</v>
      </c>
    </row>
    <row r="104" spans="1:7" x14ac:dyDescent="0.2">
      <c r="A104" s="112" t="s">
        <v>228</v>
      </c>
      <c r="B104" s="56" t="s">
        <v>546</v>
      </c>
      <c r="C104" s="56">
        <v>15</v>
      </c>
      <c r="D104" s="56">
        <v>4</v>
      </c>
      <c r="E104" s="56">
        <v>24</v>
      </c>
      <c r="F104" s="56">
        <v>19</v>
      </c>
      <c r="G104" s="56">
        <v>31</v>
      </c>
    </row>
    <row r="105" spans="1:7" x14ac:dyDescent="0.2">
      <c r="A105" s="112" t="s">
        <v>228</v>
      </c>
      <c r="B105" s="56" t="s">
        <v>547</v>
      </c>
      <c r="C105" s="56">
        <v>4</v>
      </c>
      <c r="D105" s="56">
        <v>13</v>
      </c>
      <c r="E105" s="56">
        <v>3</v>
      </c>
      <c r="F105" s="56">
        <v>17</v>
      </c>
      <c r="G105" s="56">
        <v>21</v>
      </c>
    </row>
    <row r="106" spans="1:7" x14ac:dyDescent="0.2">
      <c r="A106" s="112" t="s">
        <v>228</v>
      </c>
      <c r="B106" s="56" t="s">
        <v>162</v>
      </c>
      <c r="C106" s="56">
        <v>0</v>
      </c>
      <c r="D106" s="56">
        <v>0</v>
      </c>
      <c r="E106" s="56">
        <v>108</v>
      </c>
      <c r="F106" s="56">
        <v>1</v>
      </c>
      <c r="G106" s="56">
        <v>5</v>
      </c>
    </row>
    <row r="107" spans="1:7" x14ac:dyDescent="0.2">
      <c r="A107" s="112" t="s">
        <v>228</v>
      </c>
      <c r="B107" s="56" t="s">
        <v>30</v>
      </c>
      <c r="C107" s="56">
        <v>39</v>
      </c>
      <c r="D107" s="56">
        <v>57</v>
      </c>
      <c r="E107" s="56">
        <v>139</v>
      </c>
      <c r="F107" s="56">
        <v>197</v>
      </c>
      <c r="G107" s="56">
        <v>436</v>
      </c>
    </row>
    <row r="108" spans="1:7" x14ac:dyDescent="0.2">
      <c r="A108" s="112" t="s">
        <v>229</v>
      </c>
      <c r="B108" s="56" t="s">
        <v>548</v>
      </c>
      <c r="C108" s="56">
        <v>7</v>
      </c>
      <c r="D108" s="56">
        <v>0</v>
      </c>
      <c r="E108" s="56">
        <v>226</v>
      </c>
      <c r="F108" s="56">
        <v>68</v>
      </c>
      <c r="G108" s="56">
        <v>1624</v>
      </c>
    </row>
    <row r="109" spans="1:7" x14ac:dyDescent="0.2">
      <c r="A109" s="112" t="s">
        <v>229</v>
      </c>
      <c r="B109" s="56" t="s">
        <v>549</v>
      </c>
      <c r="C109" s="56">
        <v>6</v>
      </c>
      <c r="D109" s="56">
        <v>0</v>
      </c>
      <c r="E109" s="56">
        <v>0</v>
      </c>
      <c r="F109" s="56">
        <v>6</v>
      </c>
      <c r="G109" s="56">
        <v>143</v>
      </c>
    </row>
    <row r="110" spans="1:7" x14ac:dyDescent="0.2">
      <c r="A110" s="112" t="s">
        <v>229</v>
      </c>
      <c r="B110" s="56" t="s">
        <v>550</v>
      </c>
      <c r="C110" s="56">
        <v>4</v>
      </c>
      <c r="D110" s="56">
        <v>0</v>
      </c>
      <c r="E110" s="56">
        <v>259</v>
      </c>
      <c r="F110" s="56">
        <v>18</v>
      </c>
      <c r="G110" s="56">
        <v>841</v>
      </c>
    </row>
    <row r="111" spans="1:7" x14ac:dyDescent="0.2">
      <c r="A111" s="112" t="s">
        <v>229</v>
      </c>
      <c r="B111" s="56" t="s">
        <v>162</v>
      </c>
      <c r="C111" s="56">
        <v>0</v>
      </c>
      <c r="D111" s="56">
        <v>0</v>
      </c>
      <c r="E111" s="56">
        <v>409</v>
      </c>
      <c r="F111" s="56">
        <v>126</v>
      </c>
      <c r="G111" s="56">
        <v>1745</v>
      </c>
    </row>
    <row r="112" spans="1:7" x14ac:dyDescent="0.2">
      <c r="A112" s="112" t="s">
        <v>229</v>
      </c>
      <c r="B112" s="56" t="s">
        <v>30</v>
      </c>
      <c r="C112" s="56">
        <v>17</v>
      </c>
      <c r="D112" s="56">
        <v>0</v>
      </c>
      <c r="E112" s="56">
        <v>894</v>
      </c>
      <c r="F112" s="56">
        <v>218</v>
      </c>
      <c r="G112" s="56">
        <v>4353</v>
      </c>
    </row>
    <row r="113" spans="1:7" x14ac:dyDescent="0.2">
      <c r="A113" s="112" t="s">
        <v>230</v>
      </c>
      <c r="B113" s="56" t="s">
        <v>551</v>
      </c>
      <c r="C113" s="56">
        <v>12</v>
      </c>
      <c r="D113" s="56">
        <v>34</v>
      </c>
      <c r="E113" s="56">
        <v>0</v>
      </c>
      <c r="F113" s="56">
        <v>68</v>
      </c>
      <c r="G113" s="56">
        <v>255</v>
      </c>
    </row>
    <row r="114" spans="1:7" x14ac:dyDescent="0.2">
      <c r="A114" s="112" t="s">
        <v>230</v>
      </c>
      <c r="B114" s="56" t="s">
        <v>30</v>
      </c>
      <c r="C114" s="56">
        <v>12</v>
      </c>
      <c r="D114" s="56">
        <v>34</v>
      </c>
      <c r="E114" s="56">
        <v>0</v>
      </c>
      <c r="F114" s="56">
        <v>68</v>
      </c>
      <c r="G114" s="56">
        <v>255</v>
      </c>
    </row>
    <row r="115" spans="1:7" x14ac:dyDescent="0.2">
      <c r="A115" s="112" t="s">
        <v>231</v>
      </c>
      <c r="B115" s="56" t="s">
        <v>552</v>
      </c>
      <c r="C115" s="56">
        <v>4</v>
      </c>
      <c r="D115" s="56">
        <v>0</v>
      </c>
      <c r="E115" s="56">
        <v>0</v>
      </c>
      <c r="F115" s="56">
        <v>4</v>
      </c>
      <c r="G115" s="56">
        <v>13</v>
      </c>
    </row>
    <row r="116" spans="1:7" x14ac:dyDescent="0.2">
      <c r="A116" s="112" t="s">
        <v>231</v>
      </c>
      <c r="B116" s="56" t="s">
        <v>30</v>
      </c>
      <c r="C116" s="56">
        <v>4</v>
      </c>
      <c r="D116" s="56">
        <v>0</v>
      </c>
      <c r="E116" s="56">
        <v>0</v>
      </c>
      <c r="F116" s="56">
        <v>4</v>
      </c>
      <c r="G116" s="56">
        <v>13</v>
      </c>
    </row>
    <row r="117" spans="1:7" x14ac:dyDescent="0.2">
      <c r="A117" s="112" t="s">
        <v>232</v>
      </c>
      <c r="B117" s="56" t="s">
        <v>553</v>
      </c>
      <c r="C117" s="56">
        <v>2</v>
      </c>
      <c r="D117" s="56">
        <v>0</v>
      </c>
      <c r="E117" s="56">
        <v>0</v>
      </c>
      <c r="F117" s="56">
        <v>2</v>
      </c>
      <c r="G117" s="56">
        <v>2</v>
      </c>
    </row>
    <row r="118" spans="1:7" x14ac:dyDescent="0.2">
      <c r="A118" s="112" t="s">
        <v>232</v>
      </c>
      <c r="B118" s="56" t="s">
        <v>554</v>
      </c>
      <c r="C118" s="56">
        <v>1</v>
      </c>
      <c r="D118" s="56">
        <v>0</v>
      </c>
      <c r="E118" s="56">
        <v>0</v>
      </c>
      <c r="F118" s="56">
        <v>1</v>
      </c>
      <c r="G118" s="56">
        <v>29</v>
      </c>
    </row>
    <row r="119" spans="1:7" x14ac:dyDescent="0.2">
      <c r="A119" s="112" t="s">
        <v>232</v>
      </c>
      <c r="B119" s="56" t="s">
        <v>162</v>
      </c>
      <c r="C119" s="56">
        <v>0</v>
      </c>
      <c r="D119" s="56">
        <v>0</v>
      </c>
      <c r="E119" s="56">
        <v>0</v>
      </c>
      <c r="F119" s="56">
        <v>0</v>
      </c>
      <c r="G119" s="56">
        <v>0</v>
      </c>
    </row>
    <row r="120" spans="1:7" x14ac:dyDescent="0.2">
      <c r="A120" s="112" t="s">
        <v>232</v>
      </c>
      <c r="B120" s="56" t="s">
        <v>30</v>
      </c>
      <c r="C120" s="56">
        <v>3</v>
      </c>
      <c r="D120" s="56">
        <v>0</v>
      </c>
      <c r="E120" s="56">
        <v>0</v>
      </c>
      <c r="F120" s="56">
        <v>3</v>
      </c>
      <c r="G120" s="56">
        <v>31</v>
      </c>
    </row>
    <row r="121" spans="1:7" x14ac:dyDescent="0.2">
      <c r="A121" s="112" t="s">
        <v>332</v>
      </c>
      <c r="B121" s="56" t="s">
        <v>30</v>
      </c>
      <c r="C121" s="56">
        <v>4</v>
      </c>
      <c r="D121" s="56">
        <v>166</v>
      </c>
      <c r="E121" s="56">
        <v>683</v>
      </c>
      <c r="F121" s="56">
        <v>712</v>
      </c>
      <c r="G121" s="56">
        <v>4943</v>
      </c>
    </row>
    <row r="122" spans="1:7" x14ac:dyDescent="0.2">
      <c r="A122" s="115" t="s">
        <v>30</v>
      </c>
      <c r="B122" s="57" t="s">
        <v>30</v>
      </c>
      <c r="C122" s="57">
        <v>4414</v>
      </c>
      <c r="D122" s="57">
        <v>4549</v>
      </c>
      <c r="E122" s="57">
        <v>7157</v>
      </c>
      <c r="F122" s="57">
        <v>18256</v>
      </c>
      <c r="G122" s="57">
        <v>57749</v>
      </c>
    </row>
    <row r="123" spans="1:7" x14ac:dyDescent="0.2">
      <c r="A123" s="112" t="s">
        <v>164</v>
      </c>
      <c r="B123" s="112"/>
      <c r="C123" s="112"/>
      <c r="D123" s="112"/>
      <c r="E123" s="112"/>
      <c r="F123" s="112"/>
      <c r="G123" s="112"/>
    </row>
    <row r="124" spans="1:7" x14ac:dyDescent="0.2">
      <c r="A124" s="112" t="s">
        <v>59</v>
      </c>
      <c r="B124" s="112"/>
      <c r="C124" s="112"/>
      <c r="D124" s="112"/>
      <c r="E124" s="112"/>
      <c r="F124" s="112"/>
      <c r="G124" s="112"/>
    </row>
  </sheetData>
  <sheetProtection sheet="1"/>
  <mergeCells count="25">
    <mergeCell ref="B1:E1"/>
    <mergeCell ref="A11:A18"/>
    <mergeCell ref="A19:A24"/>
    <mergeCell ref="A25:A31"/>
    <mergeCell ref="A32:A35"/>
    <mergeCell ref="A36:A44"/>
    <mergeCell ref="A45:A51"/>
    <mergeCell ref="A52:A56"/>
    <mergeCell ref="A57:A64"/>
    <mergeCell ref="A65:A68"/>
    <mergeCell ref="A69:A77"/>
    <mergeCell ref="A78:A82"/>
    <mergeCell ref="A83:A90"/>
    <mergeCell ref="A91:A93"/>
    <mergeCell ref="A94:A97"/>
    <mergeCell ref="A98:A102"/>
    <mergeCell ref="A103:A107"/>
    <mergeCell ref="A108:A112"/>
    <mergeCell ref="A113:A114"/>
    <mergeCell ref="A115:A116"/>
    <mergeCell ref="A117:A120"/>
    <mergeCell ref="A121"/>
    <mergeCell ref="A122"/>
    <mergeCell ref="A123:G123"/>
    <mergeCell ref="A124:G124"/>
  </mergeCells>
  <hyperlinks>
    <hyperlink ref="A7" r:id="rId1" xr:uid="{00000000-0004-0000-1100-000000000000}"/>
  </hyperlinks>
  <pageMargins left="0.7" right="0.7" top="0.75" bottom="0.75" header="0.3" footer="0.3"/>
  <pageSetup paperSize="9" orientation="portrait"/>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P40"/>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113"/>
      <c r="C1" s="113"/>
      <c r="D1" s="113"/>
      <c r="E1" s="113"/>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556</v>
      </c>
    </row>
    <row r="6" spans="1:16" ht="15.95" customHeight="1" x14ac:dyDescent="0.2">
      <c r="A6" s="12" t="s">
        <v>25</v>
      </c>
    </row>
    <row r="7" spans="1:16" ht="15" customHeight="1" x14ac:dyDescent="0.2">
      <c r="A7" s="6" t="s">
        <v>23</v>
      </c>
    </row>
    <row r="9" spans="1:16" x14ac:dyDescent="0.2">
      <c r="A9" s="18"/>
      <c r="B9" s="18"/>
      <c r="C9" s="18"/>
      <c r="D9" s="18"/>
      <c r="E9" s="18"/>
      <c r="F9" s="18"/>
      <c r="G9" s="18"/>
      <c r="H9" s="18"/>
      <c r="I9" s="18"/>
      <c r="J9" s="18"/>
      <c r="K9" s="18"/>
      <c r="L9" s="18"/>
    </row>
    <row r="10" spans="1:16" ht="33.75" x14ac:dyDescent="0.2">
      <c r="A10" s="58" t="s">
        <v>27</v>
      </c>
      <c r="B10" s="21" t="s">
        <v>80</v>
      </c>
      <c r="C10" s="21" t="s">
        <v>81</v>
      </c>
      <c r="D10" s="21" t="s">
        <v>82</v>
      </c>
      <c r="E10" s="21" t="s">
        <v>83</v>
      </c>
      <c r="F10" s="21" t="s">
        <v>85</v>
      </c>
      <c r="G10" s="21" t="s">
        <v>89</v>
      </c>
      <c r="H10" s="21" t="s">
        <v>90</v>
      </c>
      <c r="I10" s="21" t="s">
        <v>91</v>
      </c>
      <c r="J10" s="21" t="s">
        <v>92</v>
      </c>
      <c r="K10" s="21" t="s">
        <v>557</v>
      </c>
      <c r="L10" s="21" t="s">
        <v>30</v>
      </c>
    </row>
    <row r="11" spans="1:16" x14ac:dyDescent="0.2">
      <c r="A11" s="58" t="s">
        <v>31</v>
      </c>
      <c r="B11" s="58">
        <v>1277</v>
      </c>
      <c r="C11" s="58">
        <v>204</v>
      </c>
      <c r="D11" s="58">
        <v>40</v>
      </c>
      <c r="E11" s="58">
        <v>33</v>
      </c>
      <c r="F11" s="58">
        <v>1</v>
      </c>
      <c r="G11" s="58">
        <v>61</v>
      </c>
      <c r="H11" s="58">
        <v>146</v>
      </c>
      <c r="I11" s="58">
        <v>21</v>
      </c>
      <c r="J11" s="58">
        <v>14</v>
      </c>
      <c r="K11" s="58">
        <v>508</v>
      </c>
      <c r="L11" s="58">
        <v>2305</v>
      </c>
    </row>
    <row r="12" spans="1:16" x14ac:dyDescent="0.2">
      <c r="A12" s="58" t="s">
        <v>32</v>
      </c>
      <c r="B12" s="58">
        <v>1158</v>
      </c>
      <c r="C12" s="58">
        <v>154</v>
      </c>
      <c r="D12" s="58">
        <v>59</v>
      </c>
      <c r="E12" s="58">
        <v>35</v>
      </c>
      <c r="F12" s="58">
        <v>0</v>
      </c>
      <c r="G12" s="58">
        <v>69</v>
      </c>
      <c r="H12" s="58">
        <v>256</v>
      </c>
      <c r="I12" s="58">
        <v>38</v>
      </c>
      <c r="J12" s="58">
        <v>5</v>
      </c>
      <c r="K12" s="58">
        <v>697</v>
      </c>
      <c r="L12" s="58">
        <v>2471</v>
      </c>
    </row>
    <row r="13" spans="1:16" x14ac:dyDescent="0.2">
      <c r="A13" s="58" t="s">
        <v>33</v>
      </c>
      <c r="B13" s="58">
        <v>1256</v>
      </c>
      <c r="C13" s="58">
        <v>192</v>
      </c>
      <c r="D13" s="58">
        <v>68</v>
      </c>
      <c r="E13" s="58">
        <v>41</v>
      </c>
      <c r="F13" s="58">
        <v>0</v>
      </c>
      <c r="G13" s="58">
        <v>70</v>
      </c>
      <c r="H13" s="58">
        <v>219</v>
      </c>
      <c r="I13" s="58">
        <v>19</v>
      </c>
      <c r="J13" s="58">
        <v>13</v>
      </c>
      <c r="K13" s="58">
        <v>528</v>
      </c>
      <c r="L13" s="58">
        <v>2406</v>
      </c>
    </row>
    <row r="14" spans="1:16" x14ac:dyDescent="0.2">
      <c r="A14" s="58" t="s">
        <v>34</v>
      </c>
      <c r="B14" s="58">
        <v>1224</v>
      </c>
      <c r="C14" s="58">
        <v>184</v>
      </c>
      <c r="D14" s="58">
        <v>34</v>
      </c>
      <c r="E14" s="58">
        <v>16</v>
      </c>
      <c r="F14" s="58">
        <v>0</v>
      </c>
      <c r="G14" s="58">
        <v>88</v>
      </c>
      <c r="H14" s="58">
        <v>257</v>
      </c>
      <c r="I14" s="58">
        <v>27</v>
      </c>
      <c r="J14" s="58">
        <v>4</v>
      </c>
      <c r="K14" s="58">
        <v>474</v>
      </c>
      <c r="L14" s="58">
        <v>2308</v>
      </c>
    </row>
    <row r="15" spans="1:16" x14ac:dyDescent="0.2">
      <c r="A15" s="58" t="s">
        <v>35</v>
      </c>
      <c r="B15" s="58">
        <v>1198</v>
      </c>
      <c r="C15" s="58">
        <v>208</v>
      </c>
      <c r="D15" s="58">
        <v>41</v>
      </c>
      <c r="E15" s="58">
        <v>16</v>
      </c>
      <c r="F15" s="58">
        <v>0</v>
      </c>
      <c r="G15" s="58">
        <v>63</v>
      </c>
      <c r="H15" s="58">
        <v>225</v>
      </c>
      <c r="I15" s="58">
        <v>23</v>
      </c>
      <c r="J15" s="58">
        <v>2</v>
      </c>
      <c r="K15" s="58">
        <v>435</v>
      </c>
      <c r="L15" s="58">
        <v>2211</v>
      </c>
    </row>
    <row r="16" spans="1:16" x14ac:dyDescent="0.2">
      <c r="A16" s="58" t="s">
        <v>36</v>
      </c>
      <c r="B16" s="58">
        <v>1264</v>
      </c>
      <c r="C16" s="58">
        <v>304</v>
      </c>
      <c r="D16" s="58">
        <v>56</v>
      </c>
      <c r="E16" s="58">
        <v>4</v>
      </c>
      <c r="F16" s="58">
        <v>0</v>
      </c>
      <c r="G16" s="58">
        <v>78</v>
      </c>
      <c r="H16" s="58">
        <v>231</v>
      </c>
      <c r="I16" s="58">
        <v>36</v>
      </c>
      <c r="J16" s="58">
        <v>15</v>
      </c>
      <c r="K16" s="58">
        <v>435</v>
      </c>
      <c r="L16" s="58">
        <v>2423</v>
      </c>
    </row>
    <row r="17" spans="1:12" x14ac:dyDescent="0.2">
      <c r="A17" s="58" t="s">
        <v>37</v>
      </c>
      <c r="B17" s="58">
        <v>1719</v>
      </c>
      <c r="C17" s="58">
        <v>260</v>
      </c>
      <c r="D17" s="58">
        <v>39</v>
      </c>
      <c r="E17" s="58">
        <v>32</v>
      </c>
      <c r="F17" s="58">
        <v>2</v>
      </c>
      <c r="G17" s="58">
        <v>119</v>
      </c>
      <c r="H17" s="58">
        <v>262</v>
      </c>
      <c r="I17" s="58">
        <v>22</v>
      </c>
      <c r="J17" s="58">
        <v>8</v>
      </c>
      <c r="K17" s="58">
        <v>620</v>
      </c>
      <c r="L17" s="58">
        <v>3083</v>
      </c>
    </row>
    <row r="18" spans="1:12" x14ac:dyDescent="0.2">
      <c r="A18" s="58" t="s">
        <v>38</v>
      </c>
      <c r="B18" s="58">
        <v>1350</v>
      </c>
      <c r="C18" s="58">
        <v>268</v>
      </c>
      <c r="D18" s="58">
        <v>54</v>
      </c>
      <c r="E18" s="58">
        <v>97</v>
      </c>
      <c r="F18" s="58">
        <v>0</v>
      </c>
      <c r="G18" s="58">
        <v>90</v>
      </c>
      <c r="H18" s="58">
        <v>299</v>
      </c>
      <c r="I18" s="58">
        <v>25</v>
      </c>
      <c r="J18" s="58">
        <v>24</v>
      </c>
      <c r="K18" s="58">
        <v>620</v>
      </c>
      <c r="L18" s="58">
        <v>2827</v>
      </c>
    </row>
    <row r="19" spans="1:12" x14ac:dyDescent="0.2">
      <c r="A19" s="58" t="s">
        <v>39</v>
      </c>
      <c r="B19" s="58">
        <v>1866</v>
      </c>
      <c r="C19" s="58">
        <v>332</v>
      </c>
      <c r="D19" s="58">
        <v>65</v>
      </c>
      <c r="E19" s="58">
        <v>4</v>
      </c>
      <c r="F19" s="58">
        <v>1</v>
      </c>
      <c r="G19" s="58">
        <v>125</v>
      </c>
      <c r="H19" s="58">
        <v>298</v>
      </c>
      <c r="I19" s="58">
        <v>33</v>
      </c>
      <c r="J19" s="58">
        <v>6</v>
      </c>
      <c r="K19" s="58">
        <v>613</v>
      </c>
      <c r="L19" s="58">
        <v>3343</v>
      </c>
    </row>
    <row r="20" spans="1:12" x14ac:dyDescent="0.2">
      <c r="A20" s="58" t="s">
        <v>40</v>
      </c>
      <c r="B20" s="58">
        <v>1870</v>
      </c>
      <c r="C20" s="58">
        <v>265</v>
      </c>
      <c r="D20" s="58">
        <v>61</v>
      </c>
      <c r="E20" s="58">
        <v>80</v>
      </c>
      <c r="F20" s="58">
        <v>0</v>
      </c>
      <c r="G20" s="58">
        <v>74</v>
      </c>
      <c r="H20" s="58">
        <v>304</v>
      </c>
      <c r="I20" s="58">
        <v>37</v>
      </c>
      <c r="J20" s="58">
        <v>13</v>
      </c>
      <c r="K20" s="58">
        <v>659</v>
      </c>
      <c r="L20" s="58">
        <v>3363</v>
      </c>
    </row>
    <row r="21" spans="1:12" x14ac:dyDescent="0.2">
      <c r="A21" s="58" t="s">
        <v>41</v>
      </c>
      <c r="B21" s="58">
        <v>1563</v>
      </c>
      <c r="C21" s="58">
        <v>286</v>
      </c>
      <c r="D21" s="58">
        <v>86</v>
      </c>
      <c r="E21" s="58">
        <v>82</v>
      </c>
      <c r="F21" s="58">
        <v>0</v>
      </c>
      <c r="G21" s="58">
        <v>54</v>
      </c>
      <c r="H21" s="58">
        <v>235</v>
      </c>
      <c r="I21" s="58">
        <v>28</v>
      </c>
      <c r="J21" s="58">
        <v>17</v>
      </c>
      <c r="K21" s="58">
        <v>619</v>
      </c>
      <c r="L21" s="58">
        <v>2970</v>
      </c>
    </row>
    <row r="22" spans="1:12" x14ac:dyDescent="0.2">
      <c r="A22" s="58" t="s">
        <v>42</v>
      </c>
      <c r="B22" s="58">
        <v>1918</v>
      </c>
      <c r="C22" s="58">
        <v>255</v>
      </c>
      <c r="D22" s="58">
        <v>45</v>
      </c>
      <c r="E22" s="58">
        <v>95</v>
      </c>
      <c r="F22" s="58">
        <v>0</v>
      </c>
      <c r="G22" s="58">
        <v>75</v>
      </c>
      <c r="H22" s="58">
        <v>261</v>
      </c>
      <c r="I22" s="58">
        <v>42</v>
      </c>
      <c r="J22" s="58">
        <v>5</v>
      </c>
      <c r="K22" s="58">
        <v>447</v>
      </c>
      <c r="L22" s="58">
        <v>3143</v>
      </c>
    </row>
    <row r="23" spans="1:12" x14ac:dyDescent="0.2">
      <c r="A23" s="58" t="s">
        <v>43</v>
      </c>
      <c r="B23" s="58">
        <v>1521</v>
      </c>
      <c r="C23" s="58">
        <v>261</v>
      </c>
      <c r="D23" s="58">
        <v>35</v>
      </c>
      <c r="E23" s="58">
        <v>27</v>
      </c>
      <c r="F23" s="58">
        <v>0</v>
      </c>
      <c r="G23" s="58">
        <v>80</v>
      </c>
      <c r="H23" s="58">
        <v>242</v>
      </c>
      <c r="I23" s="58">
        <v>39</v>
      </c>
      <c r="J23" s="58">
        <v>10</v>
      </c>
      <c r="K23" s="58">
        <v>537</v>
      </c>
      <c r="L23" s="58">
        <v>2752</v>
      </c>
    </row>
    <row r="24" spans="1:12" x14ac:dyDescent="0.2">
      <c r="A24" s="58" t="s">
        <v>44</v>
      </c>
      <c r="B24" s="58">
        <v>1533</v>
      </c>
      <c r="C24" s="58">
        <v>185</v>
      </c>
      <c r="D24" s="58">
        <v>24</v>
      </c>
      <c r="E24" s="58">
        <v>82</v>
      </c>
      <c r="F24" s="58">
        <v>0</v>
      </c>
      <c r="G24" s="58">
        <v>50</v>
      </c>
      <c r="H24" s="58">
        <v>232</v>
      </c>
      <c r="I24" s="58">
        <v>41</v>
      </c>
      <c r="J24" s="58">
        <v>17</v>
      </c>
      <c r="K24" s="58">
        <v>433</v>
      </c>
      <c r="L24" s="58">
        <v>2597</v>
      </c>
    </row>
    <row r="25" spans="1:12" x14ac:dyDescent="0.2">
      <c r="A25" s="58" t="s">
        <v>45</v>
      </c>
      <c r="B25" s="58">
        <v>1654</v>
      </c>
      <c r="C25" s="58">
        <v>301</v>
      </c>
      <c r="D25" s="58">
        <v>31</v>
      </c>
      <c r="E25" s="58">
        <v>67</v>
      </c>
      <c r="F25" s="58">
        <v>0</v>
      </c>
      <c r="G25" s="58">
        <v>65</v>
      </c>
      <c r="H25" s="58">
        <v>284</v>
      </c>
      <c r="I25" s="58">
        <v>59</v>
      </c>
      <c r="J25" s="58">
        <v>18</v>
      </c>
      <c r="K25" s="58">
        <v>578</v>
      </c>
      <c r="L25" s="58">
        <v>3057</v>
      </c>
    </row>
    <row r="26" spans="1:12" x14ac:dyDescent="0.2">
      <c r="A26" s="58" t="s">
        <v>46</v>
      </c>
      <c r="B26" s="58">
        <v>1348</v>
      </c>
      <c r="C26" s="58">
        <v>273</v>
      </c>
      <c r="D26" s="58">
        <v>38</v>
      </c>
      <c r="E26" s="58">
        <v>24</v>
      </c>
      <c r="F26" s="58">
        <v>0</v>
      </c>
      <c r="G26" s="58">
        <v>78</v>
      </c>
      <c r="H26" s="58">
        <v>251</v>
      </c>
      <c r="I26" s="58">
        <v>48</v>
      </c>
      <c r="J26" s="58">
        <v>8</v>
      </c>
      <c r="K26" s="58">
        <v>592</v>
      </c>
      <c r="L26" s="58">
        <v>2660</v>
      </c>
    </row>
    <row r="27" spans="1:12" x14ac:dyDescent="0.2">
      <c r="A27" s="58" t="s">
        <v>47</v>
      </c>
      <c r="B27" s="58">
        <v>1385</v>
      </c>
      <c r="C27" s="58">
        <v>259</v>
      </c>
      <c r="D27" s="58">
        <v>30</v>
      </c>
      <c r="E27" s="58">
        <v>24</v>
      </c>
      <c r="F27" s="58">
        <v>0</v>
      </c>
      <c r="G27" s="58">
        <v>66</v>
      </c>
      <c r="H27" s="58">
        <v>256</v>
      </c>
      <c r="I27" s="58">
        <v>63</v>
      </c>
      <c r="J27" s="58">
        <v>13</v>
      </c>
      <c r="K27" s="58">
        <v>487</v>
      </c>
      <c r="L27" s="58">
        <v>2583</v>
      </c>
    </row>
    <row r="28" spans="1:12" x14ac:dyDescent="0.2">
      <c r="A28" s="58" t="s">
        <v>48</v>
      </c>
      <c r="B28" s="58">
        <v>1522</v>
      </c>
      <c r="C28" s="58">
        <v>371</v>
      </c>
      <c r="D28" s="58">
        <v>31</v>
      </c>
      <c r="E28" s="58">
        <v>4</v>
      </c>
      <c r="F28" s="58">
        <v>0</v>
      </c>
      <c r="G28" s="58">
        <v>84</v>
      </c>
      <c r="H28" s="58">
        <v>282</v>
      </c>
      <c r="I28" s="58">
        <v>72</v>
      </c>
      <c r="J28" s="58">
        <v>21</v>
      </c>
      <c r="K28" s="58">
        <v>646</v>
      </c>
      <c r="L28" s="58">
        <v>3033</v>
      </c>
    </row>
    <row r="29" spans="1:12" x14ac:dyDescent="0.2">
      <c r="A29" s="58" t="s">
        <v>49</v>
      </c>
      <c r="B29" s="58">
        <v>1381</v>
      </c>
      <c r="C29" s="58">
        <v>330</v>
      </c>
      <c r="D29" s="58">
        <v>19</v>
      </c>
      <c r="E29" s="58">
        <v>3</v>
      </c>
      <c r="F29" s="58">
        <v>0</v>
      </c>
      <c r="G29" s="58">
        <v>65</v>
      </c>
      <c r="H29" s="58">
        <v>235</v>
      </c>
      <c r="I29" s="58">
        <v>52</v>
      </c>
      <c r="J29" s="58">
        <v>12</v>
      </c>
      <c r="K29" s="58">
        <v>706</v>
      </c>
      <c r="L29" s="58">
        <v>2803</v>
      </c>
    </row>
    <row r="30" spans="1:12" x14ac:dyDescent="0.2">
      <c r="A30" s="58" t="s">
        <v>50</v>
      </c>
      <c r="B30" s="58">
        <v>1161</v>
      </c>
      <c r="C30" s="58">
        <v>368</v>
      </c>
      <c r="D30" s="58">
        <v>18</v>
      </c>
      <c r="E30" s="58">
        <v>45</v>
      </c>
      <c r="F30" s="58">
        <v>0</v>
      </c>
      <c r="G30" s="58">
        <v>84</v>
      </c>
      <c r="H30" s="58">
        <v>322</v>
      </c>
      <c r="I30" s="58">
        <v>92</v>
      </c>
      <c r="J30" s="58">
        <v>14</v>
      </c>
      <c r="K30" s="58">
        <v>1101</v>
      </c>
      <c r="L30" s="58">
        <v>3205</v>
      </c>
    </row>
    <row r="31" spans="1:12" x14ac:dyDescent="0.2">
      <c r="A31" s="58" t="s">
        <v>51</v>
      </c>
      <c r="B31" s="58">
        <v>1473</v>
      </c>
      <c r="C31" s="58">
        <v>185</v>
      </c>
      <c r="D31" s="58">
        <v>18</v>
      </c>
      <c r="E31" s="58">
        <v>13</v>
      </c>
      <c r="F31" s="58">
        <v>0</v>
      </c>
      <c r="G31" s="58">
        <v>45</v>
      </c>
      <c r="H31" s="58">
        <v>276</v>
      </c>
      <c r="I31" s="58">
        <v>70</v>
      </c>
      <c r="J31" s="58">
        <v>14</v>
      </c>
      <c r="K31" s="58">
        <v>1183</v>
      </c>
      <c r="L31" s="58">
        <v>3277</v>
      </c>
    </row>
    <row r="32" spans="1:12" x14ac:dyDescent="0.2">
      <c r="A32" s="58" t="s">
        <v>52</v>
      </c>
      <c r="B32" s="58">
        <v>904</v>
      </c>
      <c r="C32" s="58">
        <v>75</v>
      </c>
      <c r="D32" s="58">
        <v>12</v>
      </c>
      <c r="E32" s="58">
        <v>426</v>
      </c>
      <c r="F32" s="58">
        <v>1</v>
      </c>
      <c r="G32" s="58">
        <v>8</v>
      </c>
      <c r="H32" s="58">
        <v>120</v>
      </c>
      <c r="I32" s="58">
        <v>15</v>
      </c>
      <c r="J32" s="58">
        <v>10</v>
      </c>
      <c r="K32" s="58">
        <v>966</v>
      </c>
      <c r="L32" s="58">
        <v>2537</v>
      </c>
    </row>
    <row r="33" spans="1:12" x14ac:dyDescent="0.2">
      <c r="A33" s="58" t="s">
        <v>53</v>
      </c>
      <c r="B33" s="58">
        <v>802</v>
      </c>
      <c r="C33" s="58">
        <v>39</v>
      </c>
      <c r="D33" s="58">
        <v>11</v>
      </c>
      <c r="E33" s="58">
        <v>196</v>
      </c>
      <c r="F33" s="58">
        <v>0</v>
      </c>
      <c r="G33" s="58">
        <v>36</v>
      </c>
      <c r="H33" s="58">
        <v>199</v>
      </c>
      <c r="I33" s="58">
        <v>8</v>
      </c>
      <c r="J33" s="58">
        <v>17</v>
      </c>
      <c r="K33" s="58">
        <v>2812</v>
      </c>
      <c r="L33" s="58">
        <v>4120</v>
      </c>
    </row>
    <row r="34" spans="1:12" x14ac:dyDescent="0.2">
      <c r="A34" s="58" t="s">
        <v>54</v>
      </c>
      <c r="B34" s="58">
        <v>701</v>
      </c>
      <c r="C34" s="58">
        <v>16</v>
      </c>
      <c r="D34" s="58">
        <v>0</v>
      </c>
      <c r="E34" s="58">
        <v>3</v>
      </c>
      <c r="F34" s="58">
        <v>0</v>
      </c>
      <c r="G34" s="58">
        <v>2</v>
      </c>
      <c r="H34" s="58">
        <v>49</v>
      </c>
      <c r="I34" s="58">
        <v>3</v>
      </c>
      <c r="J34" s="58">
        <v>5</v>
      </c>
      <c r="K34" s="58">
        <v>837</v>
      </c>
      <c r="L34" s="58">
        <v>1616</v>
      </c>
    </row>
    <row r="35" spans="1:12" x14ac:dyDescent="0.2">
      <c r="A35" s="59" t="s">
        <v>55</v>
      </c>
      <c r="B35" s="59">
        <v>455</v>
      </c>
      <c r="C35" s="59">
        <v>24</v>
      </c>
      <c r="D35" s="59">
        <v>15</v>
      </c>
      <c r="E35" s="59">
        <v>91</v>
      </c>
      <c r="F35" s="59">
        <v>0</v>
      </c>
      <c r="G35" s="59">
        <v>1</v>
      </c>
      <c r="H35" s="59">
        <v>22</v>
      </c>
      <c r="I35" s="59">
        <v>0</v>
      </c>
      <c r="J35" s="59">
        <v>10</v>
      </c>
      <c r="K35" s="59">
        <v>541</v>
      </c>
      <c r="L35" s="59">
        <v>1159</v>
      </c>
    </row>
    <row r="36" spans="1:12" x14ac:dyDescent="0.2">
      <c r="A36" s="112" t="s">
        <v>56</v>
      </c>
      <c r="B36" s="112"/>
      <c r="C36" s="112"/>
      <c r="D36" s="112"/>
      <c r="E36" s="112"/>
      <c r="F36" s="112"/>
      <c r="G36" s="112"/>
      <c r="H36" s="112"/>
      <c r="I36" s="112"/>
      <c r="J36" s="112"/>
      <c r="K36" s="112"/>
      <c r="L36" s="112"/>
    </row>
    <row r="37" spans="1:12" x14ac:dyDescent="0.2">
      <c r="A37" s="112" t="s">
        <v>93</v>
      </c>
      <c r="B37" s="112"/>
      <c r="C37" s="112"/>
      <c r="D37" s="112"/>
      <c r="E37" s="112"/>
      <c r="F37" s="112"/>
      <c r="G37" s="112"/>
      <c r="H37" s="112"/>
      <c r="I37" s="112"/>
      <c r="J37" s="112"/>
      <c r="K37" s="112"/>
      <c r="L37" s="112"/>
    </row>
    <row r="38" spans="1:12" ht="22.5" customHeight="1" x14ac:dyDescent="0.2">
      <c r="A38" s="112" t="s">
        <v>94</v>
      </c>
      <c r="B38" s="112"/>
      <c r="C38" s="112"/>
      <c r="D38" s="112"/>
      <c r="E38" s="112"/>
      <c r="F38" s="112"/>
      <c r="G38" s="112"/>
      <c r="H38" s="112"/>
      <c r="I38" s="112"/>
      <c r="J38" s="112"/>
      <c r="K38" s="112"/>
      <c r="L38" s="112"/>
    </row>
    <row r="39" spans="1:12" x14ac:dyDescent="0.2">
      <c r="A39" s="112" t="s">
        <v>77</v>
      </c>
      <c r="B39" s="112"/>
      <c r="C39" s="112"/>
      <c r="D39" s="112"/>
      <c r="E39" s="112"/>
      <c r="F39" s="112"/>
      <c r="G39" s="112"/>
      <c r="H39" s="112"/>
      <c r="I39" s="112"/>
      <c r="J39" s="112"/>
      <c r="K39" s="112"/>
      <c r="L39" s="112"/>
    </row>
    <row r="40" spans="1:12" x14ac:dyDescent="0.2">
      <c r="A40" s="112" t="s">
        <v>59</v>
      </c>
      <c r="B40" s="112"/>
      <c r="C40" s="112"/>
      <c r="D40" s="112"/>
      <c r="E40" s="112"/>
      <c r="F40" s="112"/>
      <c r="G40" s="112"/>
      <c r="H40" s="112"/>
      <c r="I40" s="112"/>
      <c r="J40" s="112"/>
      <c r="K40" s="112"/>
      <c r="L40" s="112"/>
    </row>
  </sheetData>
  <sheetProtection sheet="1"/>
  <mergeCells count="6">
    <mergeCell ref="A40:L40"/>
    <mergeCell ref="B1:E1"/>
    <mergeCell ref="A36:L36"/>
    <mergeCell ref="A37:L37"/>
    <mergeCell ref="A38:L38"/>
    <mergeCell ref="A39:L39"/>
  </mergeCells>
  <hyperlinks>
    <hyperlink ref="A7" r:id="rId1" xr:uid="{00000000-0004-0000-1200-000000000000}"/>
  </hyperlinks>
  <pageMargins left="0.7" right="0.7" top="0.75" bottom="0.75" header="0.3" footer="0.3"/>
  <pageSetup paperSize="9" orientation="portrait"/>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9"/>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113"/>
      <c r="C1" s="113"/>
      <c r="D1" s="113"/>
      <c r="E1" s="113"/>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24</v>
      </c>
    </row>
    <row r="6" spans="1:16" ht="15.95" customHeight="1" x14ac:dyDescent="0.2">
      <c r="A6" s="12" t="s">
        <v>25</v>
      </c>
    </row>
    <row r="7" spans="1:16" ht="15" customHeight="1" x14ac:dyDescent="0.2">
      <c r="A7" s="6" t="s">
        <v>23</v>
      </c>
    </row>
    <row r="8" spans="1:16" x14ac:dyDescent="0.2">
      <c r="A8" s="18"/>
      <c r="B8" s="18"/>
      <c r="C8" s="18"/>
      <c r="D8" s="18"/>
    </row>
    <row r="9" spans="1:16" x14ac:dyDescent="0.2">
      <c r="B9" s="114" t="s">
        <v>26</v>
      </c>
      <c r="C9" s="114"/>
    </row>
    <row r="10" spans="1:16" ht="22.5" x14ac:dyDescent="0.2">
      <c r="A10" s="20" t="s">
        <v>27</v>
      </c>
      <c r="B10" s="21" t="s">
        <v>28</v>
      </c>
      <c r="C10" s="21" t="s">
        <v>29</v>
      </c>
      <c r="D10" s="21" t="s">
        <v>30</v>
      </c>
    </row>
    <row r="11" spans="1:16" x14ac:dyDescent="0.2">
      <c r="A11" s="20" t="s">
        <v>31</v>
      </c>
      <c r="B11" s="20">
        <v>122643</v>
      </c>
      <c r="C11" s="20">
        <v>2305</v>
      </c>
      <c r="D11" s="20">
        <v>124948</v>
      </c>
    </row>
    <row r="12" spans="1:16" x14ac:dyDescent="0.2">
      <c r="A12" s="20" t="s">
        <v>32</v>
      </c>
      <c r="B12" s="20">
        <v>111042</v>
      </c>
      <c r="C12" s="20">
        <v>2471</v>
      </c>
      <c r="D12" s="20">
        <v>113513</v>
      </c>
    </row>
    <row r="13" spans="1:16" x14ac:dyDescent="0.2">
      <c r="A13" s="20" t="s">
        <v>33</v>
      </c>
      <c r="B13" s="20">
        <v>149910</v>
      </c>
      <c r="C13" s="20">
        <v>2406</v>
      </c>
      <c r="D13" s="20">
        <v>152316</v>
      </c>
    </row>
    <row r="14" spans="1:16" x14ac:dyDescent="0.2">
      <c r="A14" s="20" t="s">
        <v>34</v>
      </c>
      <c r="B14" s="20">
        <v>120671</v>
      </c>
      <c r="C14" s="20">
        <v>2308</v>
      </c>
      <c r="D14" s="20">
        <v>122979</v>
      </c>
    </row>
    <row r="15" spans="1:16" x14ac:dyDescent="0.2">
      <c r="A15" s="20" t="s">
        <v>35</v>
      </c>
      <c r="B15" s="20">
        <v>106846</v>
      </c>
      <c r="C15" s="20">
        <v>2211</v>
      </c>
      <c r="D15" s="20">
        <v>109057</v>
      </c>
    </row>
    <row r="16" spans="1:16" x14ac:dyDescent="0.2">
      <c r="A16" s="20" t="s">
        <v>36</v>
      </c>
      <c r="B16" s="20">
        <v>112012</v>
      </c>
      <c r="C16" s="20">
        <v>2423</v>
      </c>
      <c r="D16" s="20">
        <v>114435</v>
      </c>
    </row>
    <row r="17" spans="1:4" x14ac:dyDescent="0.2">
      <c r="A17" s="20" t="s">
        <v>37</v>
      </c>
      <c r="B17" s="20">
        <v>133364</v>
      </c>
      <c r="C17" s="20">
        <v>3083</v>
      </c>
      <c r="D17" s="20">
        <v>136447</v>
      </c>
    </row>
    <row r="18" spans="1:4" x14ac:dyDescent="0.2">
      <c r="A18" s="20" t="s">
        <v>38</v>
      </c>
      <c r="B18" s="20">
        <v>103505</v>
      </c>
      <c r="C18" s="20">
        <v>2827</v>
      </c>
      <c r="D18" s="20">
        <v>106332</v>
      </c>
    </row>
    <row r="19" spans="1:4" x14ac:dyDescent="0.2">
      <c r="A19" s="20" t="s">
        <v>39</v>
      </c>
      <c r="B19" s="20">
        <v>125445</v>
      </c>
      <c r="C19" s="20">
        <v>3343</v>
      </c>
      <c r="D19" s="20">
        <v>128788</v>
      </c>
    </row>
    <row r="20" spans="1:4" x14ac:dyDescent="0.2">
      <c r="A20" s="20" t="s">
        <v>40</v>
      </c>
      <c r="B20" s="20">
        <v>130992</v>
      </c>
      <c r="C20" s="20">
        <v>3363</v>
      </c>
      <c r="D20" s="20">
        <v>134355</v>
      </c>
    </row>
    <row r="21" spans="1:4" x14ac:dyDescent="0.2">
      <c r="A21" s="20" t="s">
        <v>41</v>
      </c>
      <c r="B21" s="20">
        <v>120383</v>
      </c>
      <c r="C21" s="20">
        <v>2970</v>
      </c>
      <c r="D21" s="20">
        <v>123353</v>
      </c>
    </row>
    <row r="22" spans="1:4" x14ac:dyDescent="0.2">
      <c r="A22" s="20" t="s">
        <v>42</v>
      </c>
      <c r="B22" s="20">
        <v>141084</v>
      </c>
      <c r="C22" s="20">
        <v>3143</v>
      </c>
      <c r="D22" s="20">
        <v>144227</v>
      </c>
    </row>
    <row r="23" spans="1:4" x14ac:dyDescent="0.2">
      <c r="A23" s="20" t="s">
        <v>43</v>
      </c>
      <c r="B23" s="20">
        <v>139455</v>
      </c>
      <c r="C23" s="20">
        <v>2752</v>
      </c>
      <c r="D23" s="20">
        <v>142207</v>
      </c>
    </row>
    <row r="24" spans="1:4" x14ac:dyDescent="0.2">
      <c r="A24" s="20" t="s">
        <v>44</v>
      </c>
      <c r="B24" s="20">
        <v>125553</v>
      </c>
      <c r="C24" s="20">
        <v>2597</v>
      </c>
      <c r="D24" s="20">
        <v>128150</v>
      </c>
    </row>
    <row r="25" spans="1:4" x14ac:dyDescent="0.2">
      <c r="A25" s="20" t="s">
        <v>45</v>
      </c>
      <c r="B25" s="20">
        <v>128639</v>
      </c>
      <c r="C25" s="20">
        <v>3057</v>
      </c>
      <c r="D25" s="20">
        <v>131696</v>
      </c>
    </row>
    <row r="26" spans="1:4" x14ac:dyDescent="0.2">
      <c r="A26" s="20" t="s">
        <v>46</v>
      </c>
      <c r="B26" s="20">
        <v>126014</v>
      </c>
      <c r="C26" s="20">
        <v>2660</v>
      </c>
      <c r="D26" s="20">
        <v>128674</v>
      </c>
    </row>
    <row r="27" spans="1:4" x14ac:dyDescent="0.2">
      <c r="A27" s="20" t="s">
        <v>47</v>
      </c>
      <c r="B27" s="20">
        <v>110812</v>
      </c>
      <c r="C27" s="20">
        <v>2583</v>
      </c>
      <c r="D27" s="20">
        <v>113395</v>
      </c>
    </row>
    <row r="28" spans="1:4" x14ac:dyDescent="0.2">
      <c r="A28" s="20" t="s">
        <v>48</v>
      </c>
      <c r="B28" s="20">
        <v>142250</v>
      </c>
      <c r="C28" s="20">
        <v>3033</v>
      </c>
      <c r="D28" s="20">
        <v>145283</v>
      </c>
    </row>
    <row r="29" spans="1:4" x14ac:dyDescent="0.2">
      <c r="A29" s="20" t="s">
        <v>49</v>
      </c>
      <c r="B29" s="20">
        <v>141167</v>
      </c>
      <c r="C29" s="20">
        <v>2803</v>
      </c>
      <c r="D29" s="20">
        <v>143970</v>
      </c>
    </row>
    <row r="30" spans="1:4" x14ac:dyDescent="0.2">
      <c r="A30" s="20" t="s">
        <v>50</v>
      </c>
      <c r="B30" s="20">
        <v>139502</v>
      </c>
      <c r="C30" s="20">
        <v>3205</v>
      </c>
      <c r="D30" s="20">
        <v>142707</v>
      </c>
    </row>
    <row r="31" spans="1:4" x14ac:dyDescent="0.2">
      <c r="A31" s="20" t="s">
        <v>51</v>
      </c>
      <c r="B31" s="20">
        <v>152603</v>
      </c>
      <c r="C31" s="20">
        <v>3277</v>
      </c>
      <c r="D31" s="20">
        <v>155880</v>
      </c>
    </row>
    <row r="32" spans="1:4" x14ac:dyDescent="0.2">
      <c r="A32" s="20" t="s">
        <v>52</v>
      </c>
      <c r="B32" s="20">
        <v>140824</v>
      </c>
      <c r="C32" s="20">
        <v>2537</v>
      </c>
      <c r="D32" s="20">
        <v>143361</v>
      </c>
    </row>
    <row r="33" spans="1:4" x14ac:dyDescent="0.2">
      <c r="A33" s="20" t="s">
        <v>53</v>
      </c>
      <c r="B33" s="20">
        <v>133426</v>
      </c>
      <c r="C33" s="20">
        <v>4120</v>
      </c>
      <c r="D33" s="20">
        <v>137546</v>
      </c>
    </row>
    <row r="34" spans="1:4" x14ac:dyDescent="0.2">
      <c r="A34" s="20" t="s">
        <v>54</v>
      </c>
      <c r="B34" s="20">
        <v>137627</v>
      </c>
      <c r="C34" s="20">
        <v>1616</v>
      </c>
      <c r="D34" s="20">
        <v>139243</v>
      </c>
    </row>
    <row r="35" spans="1:4" x14ac:dyDescent="0.2">
      <c r="A35" s="22" t="s">
        <v>55</v>
      </c>
      <c r="B35" s="22">
        <v>99896</v>
      </c>
      <c r="C35" s="22">
        <v>1159</v>
      </c>
      <c r="D35" s="22">
        <v>101055</v>
      </c>
    </row>
    <row r="36" spans="1:4" ht="22.5" customHeight="1" x14ac:dyDescent="0.2">
      <c r="A36" s="112" t="s">
        <v>56</v>
      </c>
      <c r="B36" s="112"/>
      <c r="C36" s="112"/>
      <c r="D36" s="112"/>
    </row>
    <row r="37" spans="1:4" ht="33.75" customHeight="1" x14ac:dyDescent="0.2">
      <c r="A37" s="112" t="s">
        <v>57</v>
      </c>
      <c r="B37" s="112"/>
      <c r="C37" s="112"/>
      <c r="D37" s="112"/>
    </row>
    <row r="38" spans="1:4" x14ac:dyDescent="0.2">
      <c r="A38" s="112" t="s">
        <v>58</v>
      </c>
      <c r="B38" s="112"/>
      <c r="C38" s="112"/>
      <c r="D38" s="112"/>
    </row>
    <row r="39" spans="1:4" x14ac:dyDescent="0.2">
      <c r="A39" s="112" t="s">
        <v>59</v>
      </c>
      <c r="B39" s="112"/>
      <c r="C39" s="112"/>
      <c r="D39" s="112"/>
    </row>
  </sheetData>
  <sheetProtection sheet="1"/>
  <mergeCells count="6">
    <mergeCell ref="A39:D39"/>
    <mergeCell ref="B1:E1"/>
    <mergeCell ref="B9:C9"/>
    <mergeCell ref="A36:D36"/>
    <mergeCell ref="A37:D37"/>
    <mergeCell ref="A38:D38"/>
  </mergeCells>
  <hyperlinks>
    <hyperlink ref="A7" r:id="rId1" xr:uid="{00000000-0004-0000-0100-000000000000}"/>
  </hyperlinks>
  <pageMargins left="0.7" right="0.7" top="0.75" bottom="0.75" header="0.3" footer="0.3"/>
  <pageSetup paperSize="9" orientation="portrait"/>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P37"/>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113"/>
      <c r="C1" s="113"/>
      <c r="D1" s="113"/>
      <c r="E1" s="113"/>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559</v>
      </c>
    </row>
    <row r="6" spans="1:16" ht="15.95" customHeight="1" x14ac:dyDescent="0.2">
      <c r="A6" s="12" t="s">
        <v>25</v>
      </c>
    </row>
    <row r="7" spans="1:16" ht="15" customHeight="1" x14ac:dyDescent="0.2">
      <c r="A7" s="6" t="s">
        <v>23</v>
      </c>
    </row>
    <row r="9" spans="1:16" x14ac:dyDescent="0.2">
      <c r="A9" s="18"/>
      <c r="B9" s="18"/>
      <c r="C9" s="18"/>
      <c r="D9" s="18"/>
      <c r="E9" s="18"/>
      <c r="F9" s="18"/>
    </row>
    <row r="10" spans="1:16" ht="22.5" x14ac:dyDescent="0.2">
      <c r="A10" s="60" t="s">
        <v>560</v>
      </c>
      <c r="B10" s="21" t="s">
        <v>31</v>
      </c>
      <c r="C10" s="21" t="s">
        <v>32</v>
      </c>
      <c r="D10" s="21" t="s">
        <v>43</v>
      </c>
      <c r="E10" s="21" t="s">
        <v>99</v>
      </c>
      <c r="F10" s="21" t="s">
        <v>100</v>
      </c>
    </row>
    <row r="11" spans="1:16" x14ac:dyDescent="0.2">
      <c r="A11" s="60" t="s">
        <v>561</v>
      </c>
      <c r="B11" s="60">
        <v>235</v>
      </c>
      <c r="C11" s="60">
        <v>336</v>
      </c>
      <c r="D11" s="60">
        <v>0</v>
      </c>
      <c r="E11" s="60">
        <v>847</v>
      </c>
      <c r="F11" s="60">
        <v>847</v>
      </c>
    </row>
    <row r="12" spans="1:16" x14ac:dyDescent="0.2">
      <c r="A12" s="60" t="s">
        <v>562</v>
      </c>
      <c r="B12" s="60">
        <v>225</v>
      </c>
      <c r="C12" s="60">
        <v>289</v>
      </c>
      <c r="D12" s="60">
        <v>271</v>
      </c>
      <c r="E12" s="60">
        <v>1083</v>
      </c>
      <c r="F12" s="60">
        <v>4053</v>
      </c>
    </row>
    <row r="13" spans="1:16" x14ac:dyDescent="0.2">
      <c r="A13" s="60" t="s">
        <v>563</v>
      </c>
      <c r="B13" s="60">
        <v>53</v>
      </c>
      <c r="C13" s="60">
        <v>63</v>
      </c>
      <c r="D13" s="60">
        <v>154</v>
      </c>
      <c r="E13" s="60">
        <v>285</v>
      </c>
      <c r="F13" s="60">
        <v>1355</v>
      </c>
    </row>
    <row r="14" spans="1:16" x14ac:dyDescent="0.2">
      <c r="A14" s="60" t="s">
        <v>564</v>
      </c>
      <c r="B14" s="60">
        <v>41</v>
      </c>
      <c r="C14" s="60">
        <v>46</v>
      </c>
      <c r="D14" s="60">
        <v>59</v>
      </c>
      <c r="E14" s="60">
        <v>176</v>
      </c>
      <c r="F14" s="60">
        <v>583</v>
      </c>
    </row>
    <row r="15" spans="1:16" x14ac:dyDescent="0.2">
      <c r="A15" s="60" t="s">
        <v>565</v>
      </c>
      <c r="B15" s="60">
        <v>64</v>
      </c>
      <c r="C15" s="60">
        <v>43</v>
      </c>
      <c r="D15" s="60">
        <v>61</v>
      </c>
      <c r="E15" s="60">
        <v>206</v>
      </c>
      <c r="F15" s="60">
        <v>690</v>
      </c>
    </row>
    <row r="16" spans="1:16" x14ac:dyDescent="0.2">
      <c r="A16" s="60" t="s">
        <v>566</v>
      </c>
      <c r="B16" s="60">
        <v>94</v>
      </c>
      <c r="C16" s="60">
        <v>55</v>
      </c>
      <c r="D16" s="60">
        <v>79</v>
      </c>
      <c r="E16" s="60">
        <v>270</v>
      </c>
      <c r="F16" s="60">
        <v>782</v>
      </c>
    </row>
    <row r="17" spans="1:6" x14ac:dyDescent="0.2">
      <c r="A17" s="60" t="s">
        <v>567</v>
      </c>
      <c r="B17" s="60">
        <v>188</v>
      </c>
      <c r="C17" s="60">
        <v>225</v>
      </c>
      <c r="D17" s="60">
        <v>104</v>
      </c>
      <c r="E17" s="60">
        <v>905</v>
      </c>
      <c r="F17" s="60">
        <v>2775</v>
      </c>
    </row>
    <row r="18" spans="1:6" x14ac:dyDescent="0.2">
      <c r="A18" s="60" t="s">
        <v>568</v>
      </c>
      <c r="B18" s="60">
        <v>127</v>
      </c>
      <c r="C18" s="60">
        <v>107</v>
      </c>
      <c r="D18" s="60">
        <v>331</v>
      </c>
      <c r="E18" s="60">
        <v>484</v>
      </c>
      <c r="F18" s="60">
        <v>2241</v>
      </c>
    </row>
    <row r="19" spans="1:6" x14ac:dyDescent="0.2">
      <c r="A19" s="60" t="s">
        <v>569</v>
      </c>
      <c r="B19" s="60">
        <v>132</v>
      </c>
      <c r="C19" s="60">
        <v>148</v>
      </c>
      <c r="D19" s="60">
        <v>208</v>
      </c>
      <c r="E19" s="60">
        <v>578</v>
      </c>
      <c r="F19" s="60">
        <v>2258</v>
      </c>
    </row>
    <row r="20" spans="1:6" x14ac:dyDescent="0.2">
      <c r="A20" s="60" t="s">
        <v>570</v>
      </c>
      <c r="B20" s="60">
        <v>107</v>
      </c>
      <c r="C20" s="60">
        <v>91</v>
      </c>
      <c r="D20" s="60">
        <v>141</v>
      </c>
      <c r="E20" s="60">
        <v>390</v>
      </c>
      <c r="F20" s="60">
        <v>1451</v>
      </c>
    </row>
    <row r="21" spans="1:6" x14ac:dyDescent="0.2">
      <c r="A21" s="60" t="s">
        <v>571</v>
      </c>
      <c r="B21" s="60">
        <v>93</v>
      </c>
      <c r="C21" s="60">
        <v>96</v>
      </c>
      <c r="D21" s="60">
        <v>141</v>
      </c>
      <c r="E21" s="60">
        <v>384</v>
      </c>
      <c r="F21" s="60">
        <v>1732</v>
      </c>
    </row>
    <row r="22" spans="1:6" x14ac:dyDescent="0.2">
      <c r="A22" s="60" t="s">
        <v>572</v>
      </c>
      <c r="B22" s="60">
        <v>131</v>
      </c>
      <c r="C22" s="60">
        <v>115</v>
      </c>
      <c r="D22" s="60">
        <v>161</v>
      </c>
      <c r="E22" s="60">
        <v>503</v>
      </c>
      <c r="F22" s="60">
        <v>1937</v>
      </c>
    </row>
    <row r="23" spans="1:6" x14ac:dyDescent="0.2">
      <c r="A23" s="60" t="s">
        <v>573</v>
      </c>
      <c r="B23" s="60">
        <v>73</v>
      </c>
      <c r="C23" s="60">
        <v>83</v>
      </c>
      <c r="D23" s="60">
        <v>114</v>
      </c>
      <c r="E23" s="60">
        <v>326</v>
      </c>
      <c r="F23" s="60">
        <v>1535</v>
      </c>
    </row>
    <row r="24" spans="1:6" x14ac:dyDescent="0.2">
      <c r="A24" s="60" t="s">
        <v>574</v>
      </c>
      <c r="B24" s="60">
        <v>50</v>
      </c>
      <c r="C24" s="60">
        <v>49</v>
      </c>
      <c r="D24" s="60">
        <v>83</v>
      </c>
      <c r="E24" s="60">
        <v>206</v>
      </c>
      <c r="F24" s="60">
        <v>929</v>
      </c>
    </row>
    <row r="25" spans="1:6" x14ac:dyDescent="0.2">
      <c r="A25" s="60" t="s">
        <v>575</v>
      </c>
      <c r="B25" s="60">
        <v>34</v>
      </c>
      <c r="C25" s="60">
        <v>41</v>
      </c>
      <c r="D25" s="60">
        <v>55</v>
      </c>
      <c r="E25" s="60">
        <v>168</v>
      </c>
      <c r="F25" s="60">
        <v>612</v>
      </c>
    </row>
    <row r="26" spans="1:6" x14ac:dyDescent="0.2">
      <c r="A26" s="60" t="s">
        <v>576</v>
      </c>
      <c r="B26" s="60">
        <v>329</v>
      </c>
      <c r="C26" s="60">
        <v>270</v>
      </c>
      <c r="D26" s="60">
        <v>302</v>
      </c>
      <c r="E26" s="60">
        <v>1171</v>
      </c>
      <c r="F26" s="60">
        <v>3777</v>
      </c>
    </row>
    <row r="27" spans="1:6" x14ac:dyDescent="0.2">
      <c r="A27" s="60" t="s">
        <v>577</v>
      </c>
      <c r="B27" s="60">
        <v>188</v>
      </c>
      <c r="C27" s="60">
        <v>232</v>
      </c>
      <c r="D27" s="60">
        <v>215</v>
      </c>
      <c r="E27" s="60">
        <v>768</v>
      </c>
      <c r="F27" s="60">
        <v>2393</v>
      </c>
    </row>
    <row r="28" spans="1:6" x14ac:dyDescent="0.2">
      <c r="A28" s="60" t="s">
        <v>578</v>
      </c>
      <c r="B28" s="60">
        <v>46</v>
      </c>
      <c r="C28" s="60">
        <v>40</v>
      </c>
      <c r="D28" s="60">
        <v>80</v>
      </c>
      <c r="E28" s="60">
        <v>197</v>
      </c>
      <c r="F28" s="60">
        <v>787</v>
      </c>
    </row>
    <row r="29" spans="1:6" x14ac:dyDescent="0.2">
      <c r="A29" s="60" t="s">
        <v>579</v>
      </c>
      <c r="B29" s="60">
        <v>28</v>
      </c>
      <c r="C29" s="60">
        <v>50</v>
      </c>
      <c r="D29" s="60">
        <v>66</v>
      </c>
      <c r="E29" s="60">
        <v>200</v>
      </c>
      <c r="F29" s="60">
        <v>820</v>
      </c>
    </row>
    <row r="30" spans="1:6" x14ac:dyDescent="0.2">
      <c r="A30" s="60" t="s">
        <v>580</v>
      </c>
      <c r="B30" s="60">
        <v>29</v>
      </c>
      <c r="C30" s="60">
        <v>60</v>
      </c>
      <c r="D30" s="60">
        <v>77</v>
      </c>
      <c r="E30" s="60">
        <v>182</v>
      </c>
      <c r="F30" s="60">
        <v>655</v>
      </c>
    </row>
    <row r="31" spans="1:6" x14ac:dyDescent="0.2">
      <c r="A31" s="60" t="s">
        <v>581</v>
      </c>
      <c r="B31" s="60">
        <v>19</v>
      </c>
      <c r="C31" s="60">
        <v>18</v>
      </c>
      <c r="D31" s="60">
        <v>31</v>
      </c>
      <c r="E31" s="60">
        <v>84</v>
      </c>
      <c r="F31" s="60">
        <v>317</v>
      </c>
    </row>
    <row r="32" spans="1:6" x14ac:dyDescent="0.2">
      <c r="A32" s="60" t="s">
        <v>582</v>
      </c>
      <c r="B32" s="60">
        <v>17</v>
      </c>
      <c r="C32" s="60">
        <v>14</v>
      </c>
      <c r="D32" s="60">
        <v>19</v>
      </c>
      <c r="E32" s="60">
        <v>75</v>
      </c>
      <c r="F32" s="60">
        <v>318</v>
      </c>
    </row>
    <row r="33" spans="1:6" x14ac:dyDescent="0.2">
      <c r="A33" s="60" t="s">
        <v>583</v>
      </c>
      <c r="B33" s="60">
        <v>0</v>
      </c>
      <c r="C33" s="60">
        <v>0</v>
      </c>
      <c r="D33" s="60">
        <v>0</v>
      </c>
      <c r="E33" s="60">
        <v>0</v>
      </c>
      <c r="F33" s="60">
        <v>3</v>
      </c>
    </row>
    <row r="34" spans="1:6" x14ac:dyDescent="0.2">
      <c r="A34" s="60" t="s">
        <v>162</v>
      </c>
      <c r="B34" s="60">
        <v>2</v>
      </c>
      <c r="C34" s="60">
        <v>0</v>
      </c>
      <c r="D34" s="60">
        <v>0</v>
      </c>
      <c r="E34" s="60">
        <v>2</v>
      </c>
      <c r="F34" s="60">
        <v>3</v>
      </c>
    </row>
    <row r="35" spans="1:6" x14ac:dyDescent="0.2">
      <c r="A35" s="61" t="s">
        <v>30</v>
      </c>
      <c r="B35" s="61">
        <v>2305</v>
      </c>
      <c r="C35" s="61">
        <v>2471</v>
      </c>
      <c r="D35" s="61">
        <v>2752</v>
      </c>
      <c r="E35" s="61">
        <v>9490</v>
      </c>
      <c r="F35" s="61">
        <v>32853</v>
      </c>
    </row>
    <row r="36" spans="1:6" x14ac:dyDescent="0.2">
      <c r="A36" s="112" t="s">
        <v>59</v>
      </c>
      <c r="B36" s="112"/>
      <c r="C36" s="112"/>
      <c r="D36" s="112"/>
      <c r="E36" s="112"/>
      <c r="F36" s="112"/>
    </row>
    <row r="37" spans="1:6" x14ac:dyDescent="0.2">
      <c r="A37" s="60"/>
      <c r="B37" s="60"/>
      <c r="C37" s="60"/>
      <c r="D37" s="60"/>
      <c r="E37" s="60"/>
      <c r="F37" s="60"/>
    </row>
  </sheetData>
  <sheetProtection sheet="1"/>
  <mergeCells count="2">
    <mergeCell ref="B1:E1"/>
    <mergeCell ref="A36:F36"/>
  </mergeCells>
  <hyperlinks>
    <hyperlink ref="A7" r:id="rId1" xr:uid="{00000000-0004-0000-1300-000000000000}"/>
  </hyperlinks>
  <pageMargins left="0.7" right="0.7" top="0.75" bottom="0.75" header="0.3" footer="0.3"/>
  <pageSetup paperSize="9" orientation="portrait"/>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P38"/>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113"/>
      <c r="C1" s="113"/>
      <c r="D1" s="113"/>
      <c r="E1" s="113"/>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585</v>
      </c>
    </row>
    <row r="6" spans="1:16" ht="15.95" customHeight="1" x14ac:dyDescent="0.2">
      <c r="A6" s="12" t="s">
        <v>25</v>
      </c>
    </row>
    <row r="7" spans="1:16" ht="15" customHeight="1" x14ac:dyDescent="0.2">
      <c r="A7" s="6" t="s">
        <v>23</v>
      </c>
    </row>
    <row r="9" spans="1:16" x14ac:dyDescent="0.2">
      <c r="A9" s="18"/>
      <c r="B9" s="18"/>
      <c r="C9" s="18"/>
      <c r="D9" s="18"/>
      <c r="E9" s="18"/>
      <c r="F9" s="18"/>
      <c r="G9" s="18"/>
      <c r="H9" s="18"/>
      <c r="I9" s="18"/>
    </row>
    <row r="10" spans="1:16" ht="33.75" x14ac:dyDescent="0.2">
      <c r="A10" s="62" t="s">
        <v>27</v>
      </c>
      <c r="B10" s="21" t="s">
        <v>586</v>
      </c>
      <c r="C10" s="21" t="s">
        <v>587</v>
      </c>
      <c r="D10" s="21" t="s">
        <v>588</v>
      </c>
      <c r="E10" s="21" t="s">
        <v>589</v>
      </c>
      <c r="F10" s="21" t="s">
        <v>590</v>
      </c>
      <c r="G10" s="21" t="s">
        <v>591</v>
      </c>
      <c r="H10" s="21" t="s">
        <v>557</v>
      </c>
      <c r="I10" s="21" t="s">
        <v>30</v>
      </c>
    </row>
    <row r="11" spans="1:16" x14ac:dyDescent="0.2">
      <c r="A11" s="62" t="s">
        <v>31</v>
      </c>
      <c r="B11" s="62">
        <v>169</v>
      </c>
      <c r="C11" s="62">
        <v>827</v>
      </c>
      <c r="D11" s="62">
        <v>43</v>
      </c>
      <c r="E11" s="62">
        <v>138</v>
      </c>
      <c r="F11" s="62">
        <v>324</v>
      </c>
      <c r="G11" s="62">
        <v>8</v>
      </c>
      <c r="H11" s="62">
        <v>0</v>
      </c>
      <c r="I11" s="62">
        <v>1509</v>
      </c>
    </row>
    <row r="12" spans="1:16" x14ac:dyDescent="0.2">
      <c r="A12" s="62" t="s">
        <v>32</v>
      </c>
      <c r="B12" s="62">
        <v>95</v>
      </c>
      <c r="C12" s="62">
        <v>773</v>
      </c>
      <c r="D12" s="62">
        <v>56</v>
      </c>
      <c r="E12" s="62">
        <v>138</v>
      </c>
      <c r="F12" s="62">
        <v>298</v>
      </c>
      <c r="G12" s="62">
        <v>6</v>
      </c>
      <c r="H12" s="62">
        <v>0</v>
      </c>
      <c r="I12" s="62">
        <v>1366</v>
      </c>
    </row>
    <row r="13" spans="1:16" x14ac:dyDescent="0.2">
      <c r="A13" s="62" t="s">
        <v>33</v>
      </c>
      <c r="B13" s="62">
        <v>165</v>
      </c>
      <c r="C13" s="62">
        <v>813</v>
      </c>
      <c r="D13" s="62">
        <v>61</v>
      </c>
      <c r="E13" s="62">
        <v>114</v>
      </c>
      <c r="F13" s="62">
        <v>307</v>
      </c>
      <c r="G13" s="62">
        <v>17</v>
      </c>
      <c r="H13" s="62">
        <v>39</v>
      </c>
      <c r="I13" s="62">
        <v>1516</v>
      </c>
    </row>
    <row r="14" spans="1:16" x14ac:dyDescent="0.2">
      <c r="A14" s="62" t="s">
        <v>34</v>
      </c>
      <c r="B14" s="62">
        <v>136</v>
      </c>
      <c r="C14" s="62">
        <v>881</v>
      </c>
      <c r="D14" s="62">
        <v>29</v>
      </c>
      <c r="E14" s="62">
        <v>119</v>
      </c>
      <c r="F14" s="62">
        <v>264</v>
      </c>
      <c r="G14" s="62">
        <v>12</v>
      </c>
      <c r="H14" s="62">
        <v>0</v>
      </c>
      <c r="I14" s="62">
        <v>1441</v>
      </c>
    </row>
    <row r="15" spans="1:16" x14ac:dyDescent="0.2">
      <c r="A15" s="62" t="s">
        <v>35</v>
      </c>
      <c r="B15" s="62">
        <v>209</v>
      </c>
      <c r="C15" s="62">
        <v>845</v>
      </c>
      <c r="D15" s="62">
        <v>45</v>
      </c>
      <c r="E15" s="62">
        <v>99</v>
      </c>
      <c r="F15" s="62">
        <v>242</v>
      </c>
      <c r="G15" s="62">
        <v>7</v>
      </c>
      <c r="H15" s="62">
        <v>0</v>
      </c>
      <c r="I15" s="62">
        <v>1447</v>
      </c>
    </row>
    <row r="16" spans="1:16" x14ac:dyDescent="0.2">
      <c r="A16" s="62" t="s">
        <v>36</v>
      </c>
      <c r="B16" s="62">
        <v>327</v>
      </c>
      <c r="C16" s="62">
        <v>864</v>
      </c>
      <c r="D16" s="62">
        <v>52</v>
      </c>
      <c r="E16" s="62">
        <v>101</v>
      </c>
      <c r="F16" s="62">
        <v>275</v>
      </c>
      <c r="G16" s="62">
        <v>5</v>
      </c>
      <c r="H16" s="62">
        <v>0</v>
      </c>
      <c r="I16" s="62">
        <v>1624</v>
      </c>
    </row>
    <row r="17" spans="1:9" x14ac:dyDescent="0.2">
      <c r="A17" s="62" t="s">
        <v>37</v>
      </c>
      <c r="B17" s="62">
        <v>269</v>
      </c>
      <c r="C17" s="62">
        <v>1285</v>
      </c>
      <c r="D17" s="62">
        <v>40</v>
      </c>
      <c r="E17" s="62">
        <v>106</v>
      </c>
      <c r="F17" s="62">
        <v>294</v>
      </c>
      <c r="G17" s="62">
        <v>9</v>
      </c>
      <c r="H17" s="62">
        <v>14</v>
      </c>
      <c r="I17" s="62">
        <v>2017</v>
      </c>
    </row>
    <row r="18" spans="1:9" x14ac:dyDescent="0.2">
      <c r="A18" s="62" t="s">
        <v>38</v>
      </c>
      <c r="B18" s="62">
        <v>254</v>
      </c>
      <c r="C18" s="62">
        <v>944</v>
      </c>
      <c r="D18" s="62">
        <v>62</v>
      </c>
      <c r="E18" s="62">
        <v>123</v>
      </c>
      <c r="F18" s="62">
        <v>279</v>
      </c>
      <c r="G18" s="62">
        <v>7</v>
      </c>
      <c r="H18" s="62">
        <v>0</v>
      </c>
      <c r="I18" s="62">
        <v>1669</v>
      </c>
    </row>
    <row r="19" spans="1:9" x14ac:dyDescent="0.2">
      <c r="A19" s="62" t="s">
        <v>39</v>
      </c>
      <c r="B19" s="62">
        <v>351</v>
      </c>
      <c r="C19" s="62">
        <v>1380</v>
      </c>
      <c r="D19" s="62">
        <v>70</v>
      </c>
      <c r="E19" s="62">
        <v>179</v>
      </c>
      <c r="F19" s="62">
        <v>276</v>
      </c>
      <c r="G19" s="62">
        <v>7</v>
      </c>
      <c r="H19" s="62">
        <v>1</v>
      </c>
      <c r="I19" s="62">
        <v>2264</v>
      </c>
    </row>
    <row r="20" spans="1:9" x14ac:dyDescent="0.2">
      <c r="A20" s="62" t="s">
        <v>40</v>
      </c>
      <c r="B20" s="62">
        <v>317</v>
      </c>
      <c r="C20" s="62">
        <v>1344</v>
      </c>
      <c r="D20" s="62">
        <v>60</v>
      </c>
      <c r="E20" s="62">
        <v>159</v>
      </c>
      <c r="F20" s="62">
        <v>306</v>
      </c>
      <c r="G20" s="62">
        <v>10</v>
      </c>
      <c r="H20" s="62">
        <v>0</v>
      </c>
      <c r="I20" s="62">
        <v>2196</v>
      </c>
    </row>
    <row r="21" spans="1:9" x14ac:dyDescent="0.2">
      <c r="A21" s="62" t="s">
        <v>41</v>
      </c>
      <c r="B21" s="62">
        <v>332</v>
      </c>
      <c r="C21" s="62">
        <v>1095</v>
      </c>
      <c r="D21" s="62">
        <v>84</v>
      </c>
      <c r="E21" s="62">
        <v>161</v>
      </c>
      <c r="F21" s="62">
        <v>256</v>
      </c>
      <c r="G21" s="62">
        <v>7</v>
      </c>
      <c r="H21" s="62">
        <v>0</v>
      </c>
      <c r="I21" s="62">
        <v>1935</v>
      </c>
    </row>
    <row r="22" spans="1:9" x14ac:dyDescent="0.2">
      <c r="A22" s="62" t="s">
        <v>42</v>
      </c>
      <c r="B22" s="62">
        <v>280</v>
      </c>
      <c r="C22" s="62">
        <v>1357</v>
      </c>
      <c r="D22" s="62">
        <v>55</v>
      </c>
      <c r="E22" s="62">
        <v>233</v>
      </c>
      <c r="F22" s="62">
        <v>288</v>
      </c>
      <c r="G22" s="62">
        <v>5</v>
      </c>
      <c r="H22" s="62">
        <v>0</v>
      </c>
      <c r="I22" s="62">
        <v>2218</v>
      </c>
    </row>
    <row r="23" spans="1:9" x14ac:dyDescent="0.2">
      <c r="A23" s="62" t="s">
        <v>43</v>
      </c>
      <c r="B23" s="62">
        <v>264</v>
      </c>
      <c r="C23" s="62">
        <v>1073</v>
      </c>
      <c r="D23" s="62">
        <v>38</v>
      </c>
      <c r="E23" s="62">
        <v>210</v>
      </c>
      <c r="F23" s="62">
        <v>230</v>
      </c>
      <c r="G23" s="62">
        <v>2</v>
      </c>
      <c r="H23" s="62">
        <v>0</v>
      </c>
      <c r="I23" s="62">
        <v>1817</v>
      </c>
    </row>
    <row r="24" spans="1:9" x14ac:dyDescent="0.2">
      <c r="A24" s="62" t="s">
        <v>44</v>
      </c>
      <c r="B24" s="62">
        <v>215</v>
      </c>
      <c r="C24" s="62">
        <v>1072</v>
      </c>
      <c r="D24" s="62">
        <v>39</v>
      </c>
      <c r="E24" s="62">
        <v>201</v>
      </c>
      <c r="F24" s="62">
        <v>205</v>
      </c>
      <c r="G24" s="62">
        <v>10</v>
      </c>
      <c r="H24" s="62">
        <v>0</v>
      </c>
      <c r="I24" s="62">
        <v>1742</v>
      </c>
    </row>
    <row r="25" spans="1:9" x14ac:dyDescent="0.2">
      <c r="A25" s="62" t="s">
        <v>45</v>
      </c>
      <c r="B25" s="62">
        <v>239</v>
      </c>
      <c r="C25" s="62">
        <v>1078</v>
      </c>
      <c r="D25" s="62">
        <v>40</v>
      </c>
      <c r="E25" s="62">
        <v>328</v>
      </c>
      <c r="F25" s="62">
        <v>261</v>
      </c>
      <c r="G25" s="62">
        <v>7</v>
      </c>
      <c r="H25" s="62">
        <v>33</v>
      </c>
      <c r="I25" s="62">
        <v>1986</v>
      </c>
    </row>
    <row r="26" spans="1:9" x14ac:dyDescent="0.2">
      <c r="A26" s="62" t="s">
        <v>46</v>
      </c>
      <c r="B26" s="62">
        <v>245</v>
      </c>
      <c r="C26" s="62">
        <v>927</v>
      </c>
      <c r="D26" s="62">
        <v>39</v>
      </c>
      <c r="E26" s="62">
        <v>223</v>
      </c>
      <c r="F26" s="62">
        <v>221</v>
      </c>
      <c r="G26" s="62">
        <v>4</v>
      </c>
      <c r="H26" s="62">
        <v>0</v>
      </c>
      <c r="I26" s="62">
        <v>1659</v>
      </c>
    </row>
    <row r="27" spans="1:9" x14ac:dyDescent="0.2">
      <c r="A27" s="62" t="s">
        <v>47</v>
      </c>
      <c r="B27" s="62">
        <v>206</v>
      </c>
      <c r="C27" s="62">
        <v>934</v>
      </c>
      <c r="D27" s="62">
        <v>37</v>
      </c>
      <c r="E27" s="62">
        <v>243</v>
      </c>
      <c r="F27" s="62">
        <v>246</v>
      </c>
      <c r="G27" s="62">
        <v>7</v>
      </c>
      <c r="H27" s="62">
        <v>0</v>
      </c>
      <c r="I27" s="62">
        <v>1673</v>
      </c>
    </row>
    <row r="28" spans="1:9" x14ac:dyDescent="0.2">
      <c r="A28" s="62" t="s">
        <v>48</v>
      </c>
      <c r="B28" s="62">
        <v>353</v>
      </c>
      <c r="C28" s="62">
        <v>992</v>
      </c>
      <c r="D28" s="62">
        <v>31</v>
      </c>
      <c r="E28" s="62">
        <v>270</v>
      </c>
      <c r="F28" s="62">
        <v>260</v>
      </c>
      <c r="G28" s="62">
        <v>10</v>
      </c>
      <c r="H28" s="62">
        <v>8</v>
      </c>
      <c r="I28" s="62">
        <v>1924</v>
      </c>
    </row>
    <row r="29" spans="1:9" x14ac:dyDescent="0.2">
      <c r="A29" s="62" t="s">
        <v>49</v>
      </c>
      <c r="B29" s="62">
        <v>264</v>
      </c>
      <c r="C29" s="62">
        <v>931</v>
      </c>
      <c r="D29" s="62">
        <v>29</v>
      </c>
      <c r="E29" s="62">
        <v>289</v>
      </c>
      <c r="F29" s="62">
        <v>211</v>
      </c>
      <c r="G29" s="62">
        <v>6</v>
      </c>
      <c r="H29" s="62">
        <v>0</v>
      </c>
      <c r="I29" s="62">
        <v>1730</v>
      </c>
    </row>
    <row r="30" spans="1:9" x14ac:dyDescent="0.2">
      <c r="A30" s="62" t="s">
        <v>50</v>
      </c>
      <c r="B30" s="62">
        <v>269</v>
      </c>
      <c r="C30" s="62">
        <v>694</v>
      </c>
      <c r="D30" s="62">
        <v>17</v>
      </c>
      <c r="E30" s="62">
        <v>333</v>
      </c>
      <c r="F30" s="62">
        <v>219</v>
      </c>
      <c r="G30" s="62">
        <v>9</v>
      </c>
      <c r="H30" s="62">
        <v>0</v>
      </c>
      <c r="I30" s="62">
        <v>1541</v>
      </c>
    </row>
    <row r="31" spans="1:9" x14ac:dyDescent="0.2">
      <c r="A31" s="62" t="s">
        <v>51</v>
      </c>
      <c r="B31" s="62">
        <v>166</v>
      </c>
      <c r="C31" s="62">
        <v>955</v>
      </c>
      <c r="D31" s="62">
        <v>21</v>
      </c>
      <c r="E31" s="62">
        <v>301</v>
      </c>
      <c r="F31" s="62">
        <v>212</v>
      </c>
      <c r="G31" s="62">
        <v>5</v>
      </c>
      <c r="H31" s="62">
        <v>16</v>
      </c>
      <c r="I31" s="62">
        <v>1676</v>
      </c>
    </row>
    <row r="32" spans="1:9" x14ac:dyDescent="0.2">
      <c r="A32" s="62" t="s">
        <v>52</v>
      </c>
      <c r="B32" s="62">
        <v>53</v>
      </c>
      <c r="C32" s="62">
        <v>521</v>
      </c>
      <c r="D32" s="62">
        <v>16</v>
      </c>
      <c r="E32" s="62">
        <v>195</v>
      </c>
      <c r="F32" s="62">
        <v>189</v>
      </c>
      <c r="G32" s="62">
        <v>11</v>
      </c>
      <c r="H32" s="62">
        <v>6</v>
      </c>
      <c r="I32" s="62">
        <v>991</v>
      </c>
    </row>
    <row r="33" spans="1:9" x14ac:dyDescent="0.2">
      <c r="A33" s="62" t="s">
        <v>53</v>
      </c>
      <c r="B33" s="62">
        <v>19</v>
      </c>
      <c r="C33" s="62">
        <v>481</v>
      </c>
      <c r="D33" s="62">
        <v>2</v>
      </c>
      <c r="E33" s="62">
        <v>126</v>
      </c>
      <c r="F33" s="62">
        <v>204</v>
      </c>
      <c r="G33" s="62">
        <v>6</v>
      </c>
      <c r="H33" s="62">
        <v>3</v>
      </c>
      <c r="I33" s="62">
        <v>841</v>
      </c>
    </row>
    <row r="34" spans="1:9" x14ac:dyDescent="0.2">
      <c r="A34" s="62" t="s">
        <v>54</v>
      </c>
      <c r="B34" s="62">
        <v>6</v>
      </c>
      <c r="C34" s="62">
        <v>392</v>
      </c>
      <c r="D34" s="62">
        <v>4</v>
      </c>
      <c r="E34" s="62">
        <v>180</v>
      </c>
      <c r="F34" s="62">
        <v>131</v>
      </c>
      <c r="G34" s="62">
        <v>4</v>
      </c>
      <c r="H34" s="62">
        <v>0</v>
      </c>
      <c r="I34" s="62">
        <v>717</v>
      </c>
    </row>
    <row r="35" spans="1:9" x14ac:dyDescent="0.2">
      <c r="A35" s="63" t="s">
        <v>55</v>
      </c>
      <c r="B35" s="63">
        <v>3</v>
      </c>
      <c r="C35" s="63">
        <v>259</v>
      </c>
      <c r="D35" s="63">
        <v>0</v>
      </c>
      <c r="E35" s="63">
        <v>110</v>
      </c>
      <c r="F35" s="63">
        <v>99</v>
      </c>
      <c r="G35" s="63">
        <v>2</v>
      </c>
      <c r="H35" s="63">
        <v>0</v>
      </c>
      <c r="I35" s="63">
        <v>473</v>
      </c>
    </row>
    <row r="36" spans="1:9" x14ac:dyDescent="0.2">
      <c r="A36" s="112" t="s">
        <v>56</v>
      </c>
      <c r="B36" s="112"/>
      <c r="C36" s="112"/>
      <c r="D36" s="112"/>
      <c r="E36" s="112"/>
      <c r="F36" s="112"/>
      <c r="G36" s="112"/>
      <c r="H36" s="112"/>
      <c r="I36" s="112"/>
    </row>
    <row r="37" spans="1:9" ht="22.5" customHeight="1" x14ac:dyDescent="0.2">
      <c r="A37" s="112" t="s">
        <v>57</v>
      </c>
      <c r="B37" s="112"/>
      <c r="C37" s="112"/>
      <c r="D37" s="112"/>
      <c r="E37" s="112"/>
      <c r="F37" s="112"/>
      <c r="G37" s="112"/>
      <c r="H37" s="112"/>
      <c r="I37" s="112"/>
    </row>
    <row r="38" spans="1:9" x14ac:dyDescent="0.2">
      <c r="A38" s="112" t="s">
        <v>59</v>
      </c>
      <c r="B38" s="112"/>
      <c r="C38" s="112"/>
      <c r="D38" s="112"/>
      <c r="E38" s="112"/>
      <c r="F38" s="112"/>
      <c r="G38" s="112"/>
      <c r="H38" s="112"/>
      <c r="I38" s="112"/>
    </row>
  </sheetData>
  <sheetProtection sheet="1"/>
  <mergeCells count="4">
    <mergeCell ref="B1:E1"/>
    <mergeCell ref="A36:I36"/>
    <mergeCell ref="A37:I37"/>
    <mergeCell ref="A38:I38"/>
  </mergeCells>
  <hyperlinks>
    <hyperlink ref="A7" r:id="rId1" xr:uid="{00000000-0004-0000-1400-000000000000}"/>
  </hyperlinks>
  <pageMargins left="0.7" right="0.7" top="0.75" bottom="0.75" header="0.3" footer="0.3"/>
  <pageSetup paperSize="9" orientation="portrait"/>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P38"/>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113"/>
      <c r="C1" s="113"/>
      <c r="D1" s="113"/>
      <c r="E1" s="113"/>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593</v>
      </c>
    </row>
    <row r="6" spans="1:16" ht="15.95" customHeight="1" x14ac:dyDescent="0.2">
      <c r="A6" s="12" t="s">
        <v>25</v>
      </c>
    </row>
    <row r="7" spans="1:16" ht="15" customHeight="1" x14ac:dyDescent="0.2">
      <c r="A7" s="6" t="s">
        <v>23</v>
      </c>
    </row>
    <row r="9" spans="1:16" x14ac:dyDescent="0.2">
      <c r="A9" s="18"/>
      <c r="B9" s="18"/>
      <c r="C9" s="18"/>
      <c r="D9" s="18"/>
      <c r="E9" s="18"/>
      <c r="F9" s="18"/>
    </row>
    <row r="10" spans="1:16" ht="33.75" x14ac:dyDescent="0.2">
      <c r="A10" s="64" t="s">
        <v>27</v>
      </c>
      <c r="B10" s="21" t="s">
        <v>80</v>
      </c>
      <c r="C10" s="21" t="s">
        <v>81</v>
      </c>
      <c r="D10" s="21" t="s">
        <v>82</v>
      </c>
      <c r="E10" s="21" t="s">
        <v>85</v>
      </c>
      <c r="F10" s="21" t="s">
        <v>30</v>
      </c>
    </row>
    <row r="11" spans="1:16" x14ac:dyDescent="0.2">
      <c r="A11" s="64" t="s">
        <v>31</v>
      </c>
      <c r="B11" s="64">
        <v>1266</v>
      </c>
      <c r="C11" s="64">
        <v>203</v>
      </c>
      <c r="D11" s="64">
        <v>40</v>
      </c>
      <c r="E11" s="64">
        <v>0</v>
      </c>
      <c r="F11" s="64">
        <v>1509</v>
      </c>
    </row>
    <row r="12" spans="1:16" x14ac:dyDescent="0.2">
      <c r="A12" s="64" t="s">
        <v>32</v>
      </c>
      <c r="B12" s="64">
        <v>1158</v>
      </c>
      <c r="C12" s="64">
        <v>154</v>
      </c>
      <c r="D12" s="64">
        <v>54</v>
      </c>
      <c r="E12" s="64">
        <v>0</v>
      </c>
      <c r="F12" s="64">
        <v>1366</v>
      </c>
    </row>
    <row r="13" spans="1:16" x14ac:dyDescent="0.2">
      <c r="A13" s="64" t="s">
        <v>33</v>
      </c>
      <c r="B13" s="64">
        <v>1256</v>
      </c>
      <c r="C13" s="64">
        <v>192</v>
      </c>
      <c r="D13" s="64">
        <v>68</v>
      </c>
      <c r="E13" s="64">
        <v>0</v>
      </c>
      <c r="F13" s="64">
        <v>1516</v>
      </c>
    </row>
    <row r="14" spans="1:16" x14ac:dyDescent="0.2">
      <c r="A14" s="64" t="s">
        <v>34</v>
      </c>
      <c r="B14" s="64">
        <v>1223</v>
      </c>
      <c r="C14" s="64">
        <v>184</v>
      </c>
      <c r="D14" s="64">
        <v>34</v>
      </c>
      <c r="E14" s="64">
        <v>0</v>
      </c>
      <c r="F14" s="64">
        <v>1441</v>
      </c>
    </row>
    <row r="15" spans="1:16" x14ac:dyDescent="0.2">
      <c r="A15" s="64" t="s">
        <v>35</v>
      </c>
      <c r="B15" s="64">
        <v>1198</v>
      </c>
      <c r="C15" s="64">
        <v>208</v>
      </c>
      <c r="D15" s="64">
        <v>41</v>
      </c>
      <c r="E15" s="64">
        <v>0</v>
      </c>
      <c r="F15" s="64">
        <v>1447</v>
      </c>
    </row>
    <row r="16" spans="1:16" x14ac:dyDescent="0.2">
      <c r="A16" s="64" t="s">
        <v>36</v>
      </c>
      <c r="B16" s="64">
        <v>1264</v>
      </c>
      <c r="C16" s="64">
        <v>304</v>
      </c>
      <c r="D16" s="64">
        <v>56</v>
      </c>
      <c r="E16" s="64">
        <v>0</v>
      </c>
      <c r="F16" s="64">
        <v>1624</v>
      </c>
    </row>
    <row r="17" spans="1:6" x14ac:dyDescent="0.2">
      <c r="A17" s="64" t="s">
        <v>37</v>
      </c>
      <c r="B17" s="64">
        <v>1719</v>
      </c>
      <c r="C17" s="64">
        <v>260</v>
      </c>
      <c r="D17" s="64">
        <v>36</v>
      </c>
      <c r="E17" s="64">
        <v>2</v>
      </c>
      <c r="F17" s="64">
        <v>2017</v>
      </c>
    </row>
    <row r="18" spans="1:6" x14ac:dyDescent="0.2">
      <c r="A18" s="64" t="s">
        <v>38</v>
      </c>
      <c r="B18" s="64">
        <v>1350</v>
      </c>
      <c r="C18" s="64">
        <v>268</v>
      </c>
      <c r="D18" s="64">
        <v>51</v>
      </c>
      <c r="E18" s="64">
        <v>0</v>
      </c>
      <c r="F18" s="64">
        <v>1669</v>
      </c>
    </row>
    <row r="19" spans="1:6" x14ac:dyDescent="0.2">
      <c r="A19" s="64" t="s">
        <v>39</v>
      </c>
      <c r="B19" s="64">
        <v>1866</v>
      </c>
      <c r="C19" s="64">
        <v>332</v>
      </c>
      <c r="D19" s="64">
        <v>65</v>
      </c>
      <c r="E19" s="64">
        <v>1</v>
      </c>
      <c r="F19" s="64">
        <v>2264</v>
      </c>
    </row>
    <row r="20" spans="1:6" x14ac:dyDescent="0.2">
      <c r="A20" s="64" t="s">
        <v>40</v>
      </c>
      <c r="B20" s="64">
        <v>1870</v>
      </c>
      <c r="C20" s="64">
        <v>265</v>
      </c>
      <c r="D20" s="64">
        <v>61</v>
      </c>
      <c r="E20" s="64">
        <v>0</v>
      </c>
      <c r="F20" s="64">
        <v>2196</v>
      </c>
    </row>
    <row r="21" spans="1:6" x14ac:dyDescent="0.2">
      <c r="A21" s="64" t="s">
        <v>41</v>
      </c>
      <c r="B21" s="64">
        <v>1563</v>
      </c>
      <c r="C21" s="64">
        <v>286</v>
      </c>
      <c r="D21" s="64">
        <v>86</v>
      </c>
      <c r="E21" s="64">
        <v>0</v>
      </c>
      <c r="F21" s="64">
        <v>1935</v>
      </c>
    </row>
    <row r="22" spans="1:6" x14ac:dyDescent="0.2">
      <c r="A22" s="64" t="s">
        <v>42</v>
      </c>
      <c r="B22" s="64">
        <v>1918</v>
      </c>
      <c r="C22" s="64">
        <v>255</v>
      </c>
      <c r="D22" s="64">
        <v>45</v>
      </c>
      <c r="E22" s="64">
        <v>0</v>
      </c>
      <c r="F22" s="64">
        <v>2218</v>
      </c>
    </row>
    <row r="23" spans="1:6" x14ac:dyDescent="0.2">
      <c r="A23" s="64" t="s">
        <v>43</v>
      </c>
      <c r="B23" s="64">
        <v>1521</v>
      </c>
      <c r="C23" s="64">
        <v>261</v>
      </c>
      <c r="D23" s="64">
        <v>35</v>
      </c>
      <c r="E23" s="64">
        <v>0</v>
      </c>
      <c r="F23" s="64">
        <v>1817</v>
      </c>
    </row>
    <row r="24" spans="1:6" x14ac:dyDescent="0.2">
      <c r="A24" s="64" t="s">
        <v>44</v>
      </c>
      <c r="B24" s="64">
        <v>1533</v>
      </c>
      <c r="C24" s="64">
        <v>185</v>
      </c>
      <c r="D24" s="64">
        <v>24</v>
      </c>
      <c r="E24" s="64">
        <v>0</v>
      </c>
      <c r="F24" s="64">
        <v>1742</v>
      </c>
    </row>
    <row r="25" spans="1:6" x14ac:dyDescent="0.2">
      <c r="A25" s="64" t="s">
        <v>45</v>
      </c>
      <c r="B25" s="64">
        <v>1654</v>
      </c>
      <c r="C25" s="64">
        <v>301</v>
      </c>
      <c r="D25" s="64">
        <v>31</v>
      </c>
      <c r="E25" s="64">
        <v>0</v>
      </c>
      <c r="F25" s="64">
        <v>1986</v>
      </c>
    </row>
    <row r="26" spans="1:6" x14ac:dyDescent="0.2">
      <c r="A26" s="64" t="s">
        <v>46</v>
      </c>
      <c r="B26" s="64">
        <v>1348</v>
      </c>
      <c r="C26" s="64">
        <v>273</v>
      </c>
      <c r="D26" s="64">
        <v>38</v>
      </c>
      <c r="E26" s="64">
        <v>0</v>
      </c>
      <c r="F26" s="64">
        <v>1659</v>
      </c>
    </row>
    <row r="27" spans="1:6" x14ac:dyDescent="0.2">
      <c r="A27" s="64" t="s">
        <v>47</v>
      </c>
      <c r="B27" s="64">
        <v>1385</v>
      </c>
      <c r="C27" s="64">
        <v>259</v>
      </c>
      <c r="D27" s="64">
        <v>29</v>
      </c>
      <c r="E27" s="64">
        <v>0</v>
      </c>
      <c r="F27" s="64">
        <v>1673</v>
      </c>
    </row>
    <row r="28" spans="1:6" x14ac:dyDescent="0.2">
      <c r="A28" s="64" t="s">
        <v>48</v>
      </c>
      <c r="B28" s="64">
        <v>1522</v>
      </c>
      <c r="C28" s="64">
        <v>371</v>
      </c>
      <c r="D28" s="64">
        <v>31</v>
      </c>
      <c r="E28" s="64">
        <v>0</v>
      </c>
      <c r="F28" s="64">
        <v>1924</v>
      </c>
    </row>
    <row r="29" spans="1:6" x14ac:dyDescent="0.2">
      <c r="A29" s="64" t="s">
        <v>49</v>
      </c>
      <c r="B29" s="64">
        <v>1381</v>
      </c>
      <c r="C29" s="64">
        <v>330</v>
      </c>
      <c r="D29" s="64">
        <v>19</v>
      </c>
      <c r="E29" s="64">
        <v>0</v>
      </c>
      <c r="F29" s="64">
        <v>1730</v>
      </c>
    </row>
    <row r="30" spans="1:6" x14ac:dyDescent="0.2">
      <c r="A30" s="64" t="s">
        <v>50</v>
      </c>
      <c r="B30" s="64">
        <v>1161</v>
      </c>
      <c r="C30" s="64">
        <v>362</v>
      </c>
      <c r="D30" s="64">
        <v>18</v>
      </c>
      <c r="E30" s="64">
        <v>0</v>
      </c>
      <c r="F30" s="64">
        <v>1541</v>
      </c>
    </row>
    <row r="31" spans="1:6" x14ac:dyDescent="0.2">
      <c r="A31" s="64" t="s">
        <v>51</v>
      </c>
      <c r="B31" s="64">
        <v>1473</v>
      </c>
      <c r="C31" s="64">
        <v>185</v>
      </c>
      <c r="D31" s="64">
        <v>18</v>
      </c>
      <c r="E31" s="64">
        <v>0</v>
      </c>
      <c r="F31" s="64">
        <v>1676</v>
      </c>
    </row>
    <row r="32" spans="1:6" x14ac:dyDescent="0.2">
      <c r="A32" s="64" t="s">
        <v>52</v>
      </c>
      <c r="B32" s="64">
        <v>903</v>
      </c>
      <c r="C32" s="64">
        <v>75</v>
      </c>
      <c r="D32" s="64">
        <v>12</v>
      </c>
      <c r="E32" s="64">
        <v>1</v>
      </c>
      <c r="F32" s="64">
        <v>991</v>
      </c>
    </row>
    <row r="33" spans="1:6" x14ac:dyDescent="0.2">
      <c r="A33" s="64" t="s">
        <v>53</v>
      </c>
      <c r="B33" s="64">
        <v>801</v>
      </c>
      <c r="C33" s="64">
        <v>39</v>
      </c>
      <c r="D33" s="64">
        <v>1</v>
      </c>
      <c r="E33" s="64">
        <v>0</v>
      </c>
      <c r="F33" s="64">
        <v>841</v>
      </c>
    </row>
    <row r="34" spans="1:6" x14ac:dyDescent="0.2">
      <c r="A34" s="64" t="s">
        <v>54</v>
      </c>
      <c r="B34" s="64">
        <v>701</v>
      </c>
      <c r="C34" s="64">
        <v>16</v>
      </c>
      <c r="D34" s="64">
        <v>0</v>
      </c>
      <c r="E34" s="64">
        <v>0</v>
      </c>
      <c r="F34" s="64">
        <v>717</v>
      </c>
    </row>
    <row r="35" spans="1:6" x14ac:dyDescent="0.2">
      <c r="A35" s="65" t="s">
        <v>55</v>
      </c>
      <c r="B35" s="65">
        <v>455</v>
      </c>
      <c r="C35" s="65">
        <v>18</v>
      </c>
      <c r="D35" s="65">
        <v>0</v>
      </c>
      <c r="E35" s="65">
        <v>0</v>
      </c>
      <c r="F35" s="65">
        <v>473</v>
      </c>
    </row>
    <row r="36" spans="1:6" ht="22.5" customHeight="1" x14ac:dyDescent="0.2">
      <c r="A36" s="112" t="s">
        <v>56</v>
      </c>
      <c r="B36" s="112"/>
      <c r="C36" s="112"/>
      <c r="D36" s="112"/>
      <c r="E36" s="112"/>
      <c r="F36" s="112"/>
    </row>
    <row r="37" spans="1:6" ht="22.5" customHeight="1" x14ac:dyDescent="0.2">
      <c r="A37" s="112" t="s">
        <v>57</v>
      </c>
      <c r="B37" s="112"/>
      <c r="C37" s="112"/>
      <c r="D37" s="112"/>
      <c r="E37" s="112"/>
      <c r="F37" s="112"/>
    </row>
    <row r="38" spans="1:6" x14ac:dyDescent="0.2">
      <c r="A38" s="112" t="s">
        <v>59</v>
      </c>
      <c r="B38" s="112"/>
      <c r="C38" s="112"/>
      <c r="D38" s="112"/>
      <c r="E38" s="112"/>
      <c r="F38" s="112"/>
    </row>
  </sheetData>
  <sheetProtection sheet="1"/>
  <mergeCells count="4">
    <mergeCell ref="B1:E1"/>
    <mergeCell ref="A36:F36"/>
    <mergeCell ref="A37:F37"/>
    <mergeCell ref="A38:F38"/>
  </mergeCells>
  <hyperlinks>
    <hyperlink ref="A7" r:id="rId1" xr:uid="{00000000-0004-0000-1500-000000000000}"/>
  </hyperlinks>
  <pageMargins left="0.7" right="0.7" top="0.75" bottom="0.75" header="0.3" footer="0.3"/>
  <pageSetup paperSize="9" orientation="portrait"/>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P34"/>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113"/>
      <c r="C1" s="113"/>
      <c r="D1" s="113"/>
      <c r="E1" s="113"/>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595</v>
      </c>
    </row>
    <row r="6" spans="1:16" ht="15.95" customHeight="1" x14ac:dyDescent="0.2">
      <c r="A6" s="12" t="s">
        <v>25</v>
      </c>
    </row>
    <row r="7" spans="1:16" ht="15" customHeight="1" x14ac:dyDescent="0.2">
      <c r="A7" s="6" t="s">
        <v>23</v>
      </c>
    </row>
    <row r="9" spans="1:16" x14ac:dyDescent="0.2">
      <c r="A9" s="18"/>
      <c r="B9" s="18"/>
      <c r="C9" s="18"/>
      <c r="D9" s="18"/>
      <c r="E9" s="18"/>
      <c r="F9" s="18"/>
      <c r="G9" s="18"/>
    </row>
    <row r="10" spans="1:16" ht="22.5" x14ac:dyDescent="0.2">
      <c r="A10" s="66" t="s">
        <v>596</v>
      </c>
      <c r="B10" s="66" t="s">
        <v>597</v>
      </c>
      <c r="C10" s="21" t="s">
        <v>31</v>
      </c>
      <c r="D10" s="21" t="s">
        <v>32</v>
      </c>
      <c r="E10" s="21" t="s">
        <v>43</v>
      </c>
      <c r="F10" s="21" t="s">
        <v>99</v>
      </c>
      <c r="G10" s="21" t="s">
        <v>100</v>
      </c>
    </row>
    <row r="11" spans="1:16" x14ac:dyDescent="0.2">
      <c r="A11" s="66" t="s">
        <v>598</v>
      </c>
      <c r="B11" s="66" t="s">
        <v>80</v>
      </c>
      <c r="C11" s="66">
        <v>173</v>
      </c>
      <c r="D11" s="66">
        <v>148</v>
      </c>
      <c r="E11" s="66">
        <v>113</v>
      </c>
      <c r="F11" s="66">
        <v>594</v>
      </c>
      <c r="G11" s="66">
        <v>1644</v>
      </c>
    </row>
    <row r="12" spans="1:16" x14ac:dyDescent="0.2">
      <c r="A12" s="66" t="s">
        <v>599</v>
      </c>
      <c r="B12" s="66" t="s">
        <v>81</v>
      </c>
      <c r="C12" s="66">
        <v>123</v>
      </c>
      <c r="D12" s="66">
        <v>83</v>
      </c>
      <c r="E12" s="66">
        <v>181</v>
      </c>
      <c r="F12" s="66">
        <v>428</v>
      </c>
      <c r="G12" s="66">
        <v>2113</v>
      </c>
    </row>
    <row r="13" spans="1:16" x14ac:dyDescent="0.2">
      <c r="A13" s="66" t="s">
        <v>600</v>
      </c>
      <c r="B13" s="66" t="s">
        <v>80</v>
      </c>
      <c r="C13" s="66">
        <v>123</v>
      </c>
      <c r="D13" s="66">
        <v>136</v>
      </c>
      <c r="E13" s="66">
        <v>105</v>
      </c>
      <c r="F13" s="66">
        <v>499</v>
      </c>
      <c r="G13" s="66">
        <v>1349</v>
      </c>
    </row>
    <row r="14" spans="1:16" x14ac:dyDescent="0.2">
      <c r="A14" s="66" t="s">
        <v>601</v>
      </c>
      <c r="B14" s="66" t="s">
        <v>80</v>
      </c>
      <c r="C14" s="66">
        <v>97</v>
      </c>
      <c r="D14" s="66">
        <v>73</v>
      </c>
      <c r="E14" s="66">
        <v>77</v>
      </c>
      <c r="F14" s="66">
        <v>353</v>
      </c>
      <c r="G14" s="66">
        <v>980</v>
      </c>
    </row>
    <row r="15" spans="1:16" x14ac:dyDescent="0.2">
      <c r="A15" s="66" t="s">
        <v>602</v>
      </c>
      <c r="B15" s="66" t="s">
        <v>80</v>
      </c>
      <c r="C15" s="66">
        <v>81</v>
      </c>
      <c r="D15" s="66">
        <v>77</v>
      </c>
      <c r="E15" s="66">
        <v>192</v>
      </c>
      <c r="F15" s="66">
        <v>464</v>
      </c>
      <c r="G15" s="66">
        <v>2134</v>
      </c>
    </row>
    <row r="16" spans="1:16" x14ac:dyDescent="0.2">
      <c r="A16" s="66" t="s">
        <v>603</v>
      </c>
      <c r="B16" s="66" t="s">
        <v>80</v>
      </c>
      <c r="C16" s="66">
        <v>64</v>
      </c>
      <c r="D16" s="66">
        <v>63</v>
      </c>
      <c r="E16" s="66">
        <v>27</v>
      </c>
      <c r="F16" s="66">
        <v>216</v>
      </c>
      <c r="G16" s="66">
        <v>528</v>
      </c>
    </row>
    <row r="17" spans="1:7" x14ac:dyDescent="0.2">
      <c r="A17" s="66" t="s">
        <v>604</v>
      </c>
      <c r="B17" s="66" t="s">
        <v>80</v>
      </c>
      <c r="C17" s="66">
        <v>50</v>
      </c>
      <c r="D17" s="66">
        <v>41</v>
      </c>
      <c r="E17" s="66">
        <v>33</v>
      </c>
      <c r="F17" s="66">
        <v>171</v>
      </c>
      <c r="G17" s="66">
        <v>497</v>
      </c>
    </row>
    <row r="18" spans="1:7" x14ac:dyDescent="0.2">
      <c r="A18" s="66" t="s">
        <v>605</v>
      </c>
      <c r="B18" s="66" t="s">
        <v>80</v>
      </c>
      <c r="C18" s="66">
        <v>44</v>
      </c>
      <c r="D18" s="66">
        <v>52</v>
      </c>
      <c r="E18" s="66">
        <v>65</v>
      </c>
      <c r="F18" s="66">
        <v>177</v>
      </c>
      <c r="G18" s="66">
        <v>871</v>
      </c>
    </row>
    <row r="19" spans="1:7" x14ac:dyDescent="0.2">
      <c r="A19" s="66" t="s">
        <v>606</v>
      </c>
      <c r="B19" s="66" t="s">
        <v>80</v>
      </c>
      <c r="C19" s="66">
        <v>40</v>
      </c>
      <c r="D19" s="66">
        <v>43</v>
      </c>
      <c r="E19" s="66">
        <v>18</v>
      </c>
      <c r="F19" s="66">
        <v>119</v>
      </c>
      <c r="G19" s="66">
        <v>281</v>
      </c>
    </row>
    <row r="20" spans="1:7" x14ac:dyDescent="0.2">
      <c r="A20" s="66" t="s">
        <v>607</v>
      </c>
      <c r="B20" s="66" t="s">
        <v>80</v>
      </c>
      <c r="C20" s="66">
        <v>40</v>
      </c>
      <c r="D20" s="66">
        <v>37</v>
      </c>
      <c r="E20" s="66">
        <v>85</v>
      </c>
      <c r="F20" s="66">
        <v>191</v>
      </c>
      <c r="G20" s="66">
        <v>812</v>
      </c>
    </row>
    <row r="21" spans="1:7" x14ac:dyDescent="0.2">
      <c r="A21" s="66" t="s">
        <v>608</v>
      </c>
      <c r="B21" s="66" t="s">
        <v>81</v>
      </c>
      <c r="C21" s="66">
        <v>32</v>
      </c>
      <c r="D21" s="66">
        <v>32</v>
      </c>
      <c r="E21" s="66">
        <v>24</v>
      </c>
      <c r="F21" s="66">
        <v>140</v>
      </c>
      <c r="G21" s="66">
        <v>347</v>
      </c>
    </row>
    <row r="22" spans="1:7" x14ac:dyDescent="0.2">
      <c r="A22" s="66" t="s">
        <v>599</v>
      </c>
      <c r="B22" s="66" t="s">
        <v>80</v>
      </c>
      <c r="C22" s="66">
        <v>31</v>
      </c>
      <c r="D22" s="66">
        <v>22</v>
      </c>
      <c r="E22" s="66">
        <v>62</v>
      </c>
      <c r="F22" s="66">
        <v>110</v>
      </c>
      <c r="G22" s="66">
        <v>600</v>
      </c>
    </row>
    <row r="23" spans="1:7" x14ac:dyDescent="0.2">
      <c r="A23" s="66" t="s">
        <v>609</v>
      </c>
      <c r="B23" s="66" t="s">
        <v>80</v>
      </c>
      <c r="C23" s="66">
        <v>27</v>
      </c>
      <c r="D23" s="66">
        <v>28</v>
      </c>
      <c r="E23" s="66">
        <v>2</v>
      </c>
      <c r="F23" s="66">
        <v>103</v>
      </c>
      <c r="G23" s="66">
        <v>226</v>
      </c>
    </row>
    <row r="24" spans="1:7" x14ac:dyDescent="0.2">
      <c r="A24" s="66" t="s">
        <v>610</v>
      </c>
      <c r="B24" s="66" t="s">
        <v>80</v>
      </c>
      <c r="C24" s="66">
        <v>26</v>
      </c>
      <c r="D24" s="66">
        <v>29</v>
      </c>
      <c r="E24" s="66">
        <v>106</v>
      </c>
      <c r="F24" s="66">
        <v>120</v>
      </c>
      <c r="G24" s="66">
        <v>988</v>
      </c>
    </row>
    <row r="25" spans="1:7" x14ac:dyDescent="0.2">
      <c r="A25" s="66" t="s">
        <v>611</v>
      </c>
      <c r="B25" s="66" t="s">
        <v>80</v>
      </c>
      <c r="C25" s="66">
        <v>25</v>
      </c>
      <c r="D25" s="66">
        <v>12</v>
      </c>
      <c r="E25" s="66">
        <v>10</v>
      </c>
      <c r="F25" s="66">
        <v>76</v>
      </c>
      <c r="G25" s="66">
        <v>213</v>
      </c>
    </row>
    <row r="26" spans="1:7" x14ac:dyDescent="0.2">
      <c r="A26" s="66" t="s">
        <v>612</v>
      </c>
      <c r="B26" s="66" t="s">
        <v>80</v>
      </c>
      <c r="C26" s="66">
        <v>23</v>
      </c>
      <c r="D26" s="66">
        <v>13</v>
      </c>
      <c r="E26" s="66">
        <v>6</v>
      </c>
      <c r="F26" s="66">
        <v>60</v>
      </c>
      <c r="G26" s="66">
        <v>129</v>
      </c>
    </row>
    <row r="27" spans="1:7" x14ac:dyDescent="0.2">
      <c r="A27" s="66" t="s">
        <v>613</v>
      </c>
      <c r="B27" s="66" t="s">
        <v>80</v>
      </c>
      <c r="C27" s="66">
        <v>23</v>
      </c>
      <c r="D27" s="66">
        <v>13</v>
      </c>
      <c r="E27" s="66">
        <v>8</v>
      </c>
      <c r="F27" s="66">
        <v>77</v>
      </c>
      <c r="G27" s="66">
        <v>198</v>
      </c>
    </row>
    <row r="28" spans="1:7" x14ac:dyDescent="0.2">
      <c r="A28" s="66" t="s">
        <v>614</v>
      </c>
      <c r="B28" s="66" t="s">
        <v>80</v>
      </c>
      <c r="C28" s="66">
        <v>23</v>
      </c>
      <c r="D28" s="66">
        <v>12</v>
      </c>
      <c r="E28" s="66">
        <v>17</v>
      </c>
      <c r="F28" s="66">
        <v>72</v>
      </c>
      <c r="G28" s="66">
        <v>209</v>
      </c>
    </row>
    <row r="29" spans="1:7" x14ac:dyDescent="0.2">
      <c r="A29" s="66" t="s">
        <v>615</v>
      </c>
      <c r="B29" s="66" t="s">
        <v>80</v>
      </c>
      <c r="C29" s="66">
        <v>23</v>
      </c>
      <c r="D29" s="66">
        <v>10</v>
      </c>
      <c r="E29" s="66">
        <v>11</v>
      </c>
      <c r="F29" s="66">
        <v>47</v>
      </c>
      <c r="G29" s="66">
        <v>153</v>
      </c>
    </row>
    <row r="30" spans="1:7" x14ac:dyDescent="0.2">
      <c r="A30" s="66" t="s">
        <v>616</v>
      </c>
      <c r="B30" s="66" t="s">
        <v>81</v>
      </c>
      <c r="C30" s="66">
        <v>23</v>
      </c>
      <c r="D30" s="66">
        <v>28</v>
      </c>
      <c r="E30" s="66">
        <v>43</v>
      </c>
      <c r="F30" s="66">
        <v>94</v>
      </c>
      <c r="G30" s="66">
        <v>252</v>
      </c>
    </row>
    <row r="31" spans="1:7" x14ac:dyDescent="0.2">
      <c r="A31" s="66" t="s">
        <v>617</v>
      </c>
      <c r="B31" s="66" t="s">
        <v>618</v>
      </c>
      <c r="C31" s="66">
        <v>418</v>
      </c>
      <c r="D31" s="66">
        <v>414</v>
      </c>
      <c r="E31" s="66">
        <v>632</v>
      </c>
      <c r="F31" s="66">
        <v>1721</v>
      </c>
      <c r="G31" s="66">
        <v>6678</v>
      </c>
    </row>
    <row r="32" spans="1:7" x14ac:dyDescent="0.2">
      <c r="A32" s="67" t="s">
        <v>30</v>
      </c>
      <c r="B32" s="67" t="s">
        <v>163</v>
      </c>
      <c r="C32" s="67">
        <v>1509</v>
      </c>
      <c r="D32" s="67">
        <v>1366</v>
      </c>
      <c r="E32" s="67">
        <v>1817</v>
      </c>
      <c r="F32" s="67">
        <v>5832</v>
      </c>
      <c r="G32" s="67">
        <v>21202</v>
      </c>
    </row>
    <row r="33" spans="1:7" ht="22.5" customHeight="1" x14ac:dyDescent="0.2">
      <c r="A33" s="112" t="s">
        <v>56</v>
      </c>
      <c r="B33" s="112"/>
      <c r="C33" s="112"/>
      <c r="D33" s="112"/>
      <c r="E33" s="112"/>
      <c r="F33" s="112"/>
      <c r="G33" s="112"/>
    </row>
    <row r="34" spans="1:7" x14ac:dyDescent="0.2">
      <c r="A34" s="112" t="s">
        <v>59</v>
      </c>
      <c r="B34" s="112"/>
      <c r="C34" s="112"/>
      <c r="D34" s="112"/>
      <c r="E34" s="112"/>
      <c r="F34" s="112"/>
      <c r="G34" s="112"/>
    </row>
  </sheetData>
  <sheetProtection sheet="1"/>
  <mergeCells count="3">
    <mergeCell ref="B1:E1"/>
    <mergeCell ref="A33:G33"/>
    <mergeCell ref="A34:G34"/>
  </mergeCells>
  <hyperlinks>
    <hyperlink ref="A7" r:id="rId1" xr:uid="{00000000-0004-0000-1600-000000000000}"/>
  </hyperlinks>
  <pageMargins left="0.7" right="0.7" top="0.75" bottom="0.75" header="0.3" footer="0.3"/>
  <pageSetup paperSize="9" orientation="portrait"/>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P37"/>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113"/>
      <c r="C1" s="113"/>
      <c r="D1" s="113"/>
      <c r="E1" s="113"/>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620</v>
      </c>
    </row>
    <row r="6" spans="1:16" ht="15.95" customHeight="1" x14ac:dyDescent="0.2">
      <c r="A6" s="12" t="s">
        <v>25</v>
      </c>
    </row>
    <row r="7" spans="1:16" ht="15" customHeight="1" x14ac:dyDescent="0.2">
      <c r="A7" s="6" t="s">
        <v>23</v>
      </c>
    </row>
    <row r="9" spans="1:16" x14ac:dyDescent="0.2">
      <c r="A9" s="18"/>
      <c r="B9" s="18"/>
      <c r="C9" s="18"/>
      <c r="D9" s="18"/>
      <c r="E9" s="18"/>
      <c r="F9" s="18"/>
      <c r="G9" s="18"/>
      <c r="H9" s="18"/>
      <c r="I9" s="18"/>
    </row>
    <row r="10" spans="1:16" ht="33.75" x14ac:dyDescent="0.2">
      <c r="A10" s="68" t="s">
        <v>27</v>
      </c>
      <c r="B10" s="21" t="s">
        <v>80</v>
      </c>
      <c r="C10" s="21" t="s">
        <v>81</v>
      </c>
      <c r="D10" s="21" t="s">
        <v>82</v>
      </c>
      <c r="E10" s="21" t="s">
        <v>83</v>
      </c>
      <c r="F10" s="21" t="s">
        <v>84</v>
      </c>
      <c r="G10" s="21" t="s">
        <v>90</v>
      </c>
      <c r="H10" s="21" t="s">
        <v>557</v>
      </c>
      <c r="I10" s="21" t="s">
        <v>30</v>
      </c>
    </row>
    <row r="11" spans="1:16" x14ac:dyDescent="0.2">
      <c r="A11" s="68" t="s">
        <v>31</v>
      </c>
      <c r="B11" s="68">
        <v>305</v>
      </c>
      <c r="C11" s="68">
        <v>1954</v>
      </c>
      <c r="D11" s="68">
        <v>1279</v>
      </c>
      <c r="E11" s="68">
        <v>103</v>
      </c>
      <c r="F11" s="68">
        <v>22</v>
      </c>
      <c r="G11" s="68">
        <v>1</v>
      </c>
      <c r="H11" s="68">
        <v>3</v>
      </c>
      <c r="I11" s="68">
        <v>3667</v>
      </c>
    </row>
    <row r="12" spans="1:16" x14ac:dyDescent="0.2">
      <c r="A12" s="68" t="s">
        <v>32</v>
      </c>
      <c r="B12" s="68">
        <v>19</v>
      </c>
      <c r="C12" s="68">
        <v>1806</v>
      </c>
      <c r="D12" s="68">
        <v>1215</v>
      </c>
      <c r="E12" s="68">
        <v>76</v>
      </c>
      <c r="F12" s="68">
        <v>32</v>
      </c>
      <c r="G12" s="68">
        <v>1</v>
      </c>
      <c r="H12" s="68">
        <v>3</v>
      </c>
      <c r="I12" s="68">
        <v>3152</v>
      </c>
    </row>
    <row r="13" spans="1:16" x14ac:dyDescent="0.2">
      <c r="A13" s="68" t="s">
        <v>33</v>
      </c>
      <c r="B13" s="68">
        <v>484</v>
      </c>
      <c r="C13" s="68">
        <v>2199</v>
      </c>
      <c r="D13" s="68">
        <v>891</v>
      </c>
      <c r="E13" s="68">
        <v>103</v>
      </c>
      <c r="F13" s="68">
        <v>45</v>
      </c>
      <c r="G13" s="68">
        <v>2</v>
      </c>
      <c r="H13" s="68">
        <v>1</v>
      </c>
      <c r="I13" s="68">
        <v>3725</v>
      </c>
    </row>
    <row r="14" spans="1:16" x14ac:dyDescent="0.2">
      <c r="A14" s="68" t="s">
        <v>34</v>
      </c>
      <c r="B14" s="68">
        <v>201</v>
      </c>
      <c r="C14" s="68">
        <v>1891</v>
      </c>
      <c r="D14" s="68">
        <v>1219</v>
      </c>
      <c r="E14" s="68">
        <v>112</v>
      </c>
      <c r="F14" s="68">
        <v>36</v>
      </c>
      <c r="G14" s="68">
        <v>0</v>
      </c>
      <c r="H14" s="68">
        <v>0</v>
      </c>
      <c r="I14" s="68">
        <v>3459</v>
      </c>
    </row>
    <row r="15" spans="1:16" x14ac:dyDescent="0.2">
      <c r="A15" s="68" t="s">
        <v>35</v>
      </c>
      <c r="B15" s="68">
        <v>278</v>
      </c>
      <c r="C15" s="68">
        <v>1872</v>
      </c>
      <c r="D15" s="68">
        <v>1089</v>
      </c>
      <c r="E15" s="68">
        <v>118</v>
      </c>
      <c r="F15" s="68">
        <v>14</v>
      </c>
      <c r="G15" s="68">
        <v>0</v>
      </c>
      <c r="H15" s="68">
        <v>0</v>
      </c>
      <c r="I15" s="68">
        <v>3371</v>
      </c>
    </row>
    <row r="16" spans="1:16" x14ac:dyDescent="0.2">
      <c r="A16" s="68" t="s">
        <v>36</v>
      </c>
      <c r="B16" s="68">
        <v>353</v>
      </c>
      <c r="C16" s="68">
        <v>2251</v>
      </c>
      <c r="D16" s="68">
        <v>1271</v>
      </c>
      <c r="E16" s="68">
        <v>150</v>
      </c>
      <c r="F16" s="68">
        <v>14</v>
      </c>
      <c r="G16" s="68">
        <v>2</v>
      </c>
      <c r="H16" s="68">
        <v>0</v>
      </c>
      <c r="I16" s="68">
        <v>4041</v>
      </c>
    </row>
    <row r="17" spans="1:9" x14ac:dyDescent="0.2">
      <c r="A17" s="68" t="s">
        <v>37</v>
      </c>
      <c r="B17" s="68">
        <v>223</v>
      </c>
      <c r="C17" s="68">
        <v>2232</v>
      </c>
      <c r="D17" s="68">
        <v>1372</v>
      </c>
      <c r="E17" s="68">
        <v>145</v>
      </c>
      <c r="F17" s="68">
        <v>63</v>
      </c>
      <c r="G17" s="68">
        <v>0</v>
      </c>
      <c r="H17" s="68">
        <v>0</v>
      </c>
      <c r="I17" s="68">
        <v>4035</v>
      </c>
    </row>
    <row r="18" spans="1:9" x14ac:dyDescent="0.2">
      <c r="A18" s="68" t="s">
        <v>38</v>
      </c>
      <c r="B18" s="68">
        <v>179</v>
      </c>
      <c r="C18" s="68">
        <v>2187</v>
      </c>
      <c r="D18" s="68">
        <v>1279</v>
      </c>
      <c r="E18" s="68">
        <v>142</v>
      </c>
      <c r="F18" s="68">
        <v>53</v>
      </c>
      <c r="G18" s="68">
        <v>1</v>
      </c>
      <c r="H18" s="68">
        <v>0</v>
      </c>
      <c r="I18" s="68">
        <v>3841</v>
      </c>
    </row>
    <row r="19" spans="1:9" x14ac:dyDescent="0.2">
      <c r="A19" s="68" t="s">
        <v>39</v>
      </c>
      <c r="B19" s="68">
        <v>181</v>
      </c>
      <c r="C19" s="68">
        <v>2236</v>
      </c>
      <c r="D19" s="68">
        <v>1521</v>
      </c>
      <c r="E19" s="68">
        <v>161</v>
      </c>
      <c r="F19" s="68">
        <v>41</v>
      </c>
      <c r="G19" s="68">
        <v>0</v>
      </c>
      <c r="H19" s="68">
        <v>0</v>
      </c>
      <c r="I19" s="68">
        <v>4140</v>
      </c>
    </row>
    <row r="20" spans="1:9" x14ac:dyDescent="0.2">
      <c r="A20" s="68" t="s">
        <v>40</v>
      </c>
      <c r="B20" s="68">
        <v>205</v>
      </c>
      <c r="C20" s="68">
        <v>2424</v>
      </c>
      <c r="D20" s="68">
        <v>1388</v>
      </c>
      <c r="E20" s="68">
        <v>146</v>
      </c>
      <c r="F20" s="68">
        <v>28</v>
      </c>
      <c r="G20" s="68">
        <v>0</v>
      </c>
      <c r="H20" s="68">
        <v>0</v>
      </c>
      <c r="I20" s="68">
        <v>4191</v>
      </c>
    </row>
    <row r="21" spans="1:9" x14ac:dyDescent="0.2">
      <c r="A21" s="68" t="s">
        <v>41</v>
      </c>
      <c r="B21" s="68">
        <v>395</v>
      </c>
      <c r="C21" s="68">
        <v>2013</v>
      </c>
      <c r="D21" s="68">
        <v>1330</v>
      </c>
      <c r="E21" s="68">
        <v>143</v>
      </c>
      <c r="F21" s="68">
        <v>40</v>
      </c>
      <c r="G21" s="68">
        <v>0</v>
      </c>
      <c r="H21" s="68">
        <v>0</v>
      </c>
      <c r="I21" s="68">
        <v>3921</v>
      </c>
    </row>
    <row r="22" spans="1:9" x14ac:dyDescent="0.2">
      <c r="A22" s="68" t="s">
        <v>42</v>
      </c>
      <c r="B22" s="68">
        <v>529</v>
      </c>
      <c r="C22" s="68">
        <v>3189</v>
      </c>
      <c r="D22" s="68">
        <v>1419</v>
      </c>
      <c r="E22" s="68">
        <v>173</v>
      </c>
      <c r="F22" s="68">
        <v>30</v>
      </c>
      <c r="G22" s="68">
        <v>0</v>
      </c>
      <c r="H22" s="68">
        <v>0</v>
      </c>
      <c r="I22" s="68">
        <v>5340</v>
      </c>
    </row>
    <row r="23" spans="1:9" x14ac:dyDescent="0.2">
      <c r="A23" s="68" t="s">
        <v>43</v>
      </c>
      <c r="B23" s="68">
        <v>394</v>
      </c>
      <c r="C23" s="68">
        <v>2516</v>
      </c>
      <c r="D23" s="68">
        <v>1247</v>
      </c>
      <c r="E23" s="68">
        <v>172</v>
      </c>
      <c r="F23" s="68">
        <v>30</v>
      </c>
      <c r="G23" s="68">
        <v>0</v>
      </c>
      <c r="H23" s="68">
        <v>0</v>
      </c>
      <c r="I23" s="68">
        <v>4359</v>
      </c>
    </row>
    <row r="24" spans="1:9" x14ac:dyDescent="0.2">
      <c r="A24" s="68" t="s">
        <v>44</v>
      </c>
      <c r="B24" s="68">
        <v>555</v>
      </c>
      <c r="C24" s="68">
        <v>2670</v>
      </c>
      <c r="D24" s="68">
        <v>1162</v>
      </c>
      <c r="E24" s="68">
        <v>139</v>
      </c>
      <c r="F24" s="68">
        <v>24</v>
      </c>
      <c r="G24" s="68">
        <v>0</v>
      </c>
      <c r="H24" s="68">
        <v>0</v>
      </c>
      <c r="I24" s="68">
        <v>4550</v>
      </c>
    </row>
    <row r="25" spans="1:9" x14ac:dyDescent="0.2">
      <c r="A25" s="68" t="s">
        <v>45</v>
      </c>
      <c r="B25" s="68">
        <v>549</v>
      </c>
      <c r="C25" s="68">
        <v>3240</v>
      </c>
      <c r="D25" s="68">
        <v>1246</v>
      </c>
      <c r="E25" s="68">
        <v>147</v>
      </c>
      <c r="F25" s="68">
        <v>30</v>
      </c>
      <c r="G25" s="68">
        <v>0</v>
      </c>
      <c r="H25" s="68">
        <v>0</v>
      </c>
      <c r="I25" s="68">
        <v>5212</v>
      </c>
    </row>
    <row r="26" spans="1:9" x14ac:dyDescent="0.2">
      <c r="A26" s="68" t="s">
        <v>46</v>
      </c>
      <c r="B26" s="68">
        <v>267</v>
      </c>
      <c r="C26" s="68">
        <v>2891</v>
      </c>
      <c r="D26" s="68">
        <v>840</v>
      </c>
      <c r="E26" s="68">
        <v>170</v>
      </c>
      <c r="F26" s="68">
        <v>25</v>
      </c>
      <c r="G26" s="68">
        <v>0</v>
      </c>
      <c r="H26" s="68">
        <v>0</v>
      </c>
      <c r="I26" s="68">
        <v>4193</v>
      </c>
    </row>
    <row r="27" spans="1:9" x14ac:dyDescent="0.2">
      <c r="A27" s="68" t="s">
        <v>47</v>
      </c>
      <c r="B27" s="68">
        <v>173</v>
      </c>
      <c r="C27" s="68">
        <v>2766</v>
      </c>
      <c r="D27" s="68">
        <v>1069</v>
      </c>
      <c r="E27" s="68">
        <v>113</v>
      </c>
      <c r="F27" s="68">
        <v>22</v>
      </c>
      <c r="G27" s="68">
        <v>0</v>
      </c>
      <c r="H27" s="68">
        <v>0</v>
      </c>
      <c r="I27" s="68">
        <v>4143</v>
      </c>
    </row>
    <row r="28" spans="1:9" x14ac:dyDescent="0.2">
      <c r="A28" s="68" t="s">
        <v>48</v>
      </c>
      <c r="B28" s="68">
        <v>234</v>
      </c>
      <c r="C28" s="68">
        <v>3075</v>
      </c>
      <c r="D28" s="68">
        <v>1243</v>
      </c>
      <c r="E28" s="68">
        <v>157</v>
      </c>
      <c r="F28" s="68">
        <v>29</v>
      </c>
      <c r="G28" s="68">
        <v>0</v>
      </c>
      <c r="H28" s="68">
        <v>0</v>
      </c>
      <c r="I28" s="68">
        <v>4738</v>
      </c>
    </row>
    <row r="29" spans="1:9" x14ac:dyDescent="0.2">
      <c r="A29" s="68" t="s">
        <v>49</v>
      </c>
      <c r="B29" s="68">
        <v>142</v>
      </c>
      <c r="C29" s="68">
        <v>3607</v>
      </c>
      <c r="D29" s="68">
        <v>1300</v>
      </c>
      <c r="E29" s="68">
        <v>144</v>
      </c>
      <c r="F29" s="68">
        <v>23</v>
      </c>
      <c r="G29" s="68">
        <v>0</v>
      </c>
      <c r="H29" s="68">
        <v>1</v>
      </c>
      <c r="I29" s="68">
        <v>5217</v>
      </c>
    </row>
    <row r="30" spans="1:9" x14ac:dyDescent="0.2">
      <c r="A30" s="68" t="s">
        <v>50</v>
      </c>
      <c r="B30" s="68">
        <v>130</v>
      </c>
      <c r="C30" s="68">
        <v>5553</v>
      </c>
      <c r="D30" s="68">
        <v>1046</v>
      </c>
      <c r="E30" s="68">
        <v>42</v>
      </c>
      <c r="F30" s="68">
        <v>21</v>
      </c>
      <c r="G30" s="68">
        <v>0</v>
      </c>
      <c r="H30" s="68">
        <v>0</v>
      </c>
      <c r="I30" s="68">
        <v>6792</v>
      </c>
    </row>
    <row r="31" spans="1:9" x14ac:dyDescent="0.2">
      <c r="A31" s="68" t="s">
        <v>51</v>
      </c>
      <c r="B31" s="68">
        <v>166</v>
      </c>
      <c r="C31" s="68">
        <v>3916</v>
      </c>
      <c r="D31" s="68">
        <v>1295</v>
      </c>
      <c r="E31" s="68">
        <v>40</v>
      </c>
      <c r="F31" s="68">
        <v>39</v>
      </c>
      <c r="G31" s="68">
        <v>0</v>
      </c>
      <c r="H31" s="68">
        <v>0</v>
      </c>
      <c r="I31" s="68">
        <v>5456</v>
      </c>
    </row>
    <row r="32" spans="1:9" x14ac:dyDescent="0.2">
      <c r="A32" s="68" t="s">
        <v>52</v>
      </c>
      <c r="B32" s="68">
        <v>120</v>
      </c>
      <c r="C32" s="68">
        <v>3018</v>
      </c>
      <c r="D32" s="68">
        <v>972</v>
      </c>
      <c r="E32" s="68">
        <v>31</v>
      </c>
      <c r="F32" s="68">
        <v>37</v>
      </c>
      <c r="G32" s="68">
        <v>0</v>
      </c>
      <c r="H32" s="68">
        <v>0</v>
      </c>
      <c r="I32" s="68">
        <v>4178</v>
      </c>
    </row>
    <row r="33" spans="1:9" x14ac:dyDescent="0.2">
      <c r="A33" s="68" t="s">
        <v>53</v>
      </c>
      <c r="B33" s="68">
        <v>152</v>
      </c>
      <c r="C33" s="68">
        <v>2846</v>
      </c>
      <c r="D33" s="68">
        <v>1092</v>
      </c>
      <c r="E33" s="68">
        <v>20</v>
      </c>
      <c r="F33" s="68">
        <v>22</v>
      </c>
      <c r="G33" s="68">
        <v>0</v>
      </c>
      <c r="H33" s="68">
        <v>0</v>
      </c>
      <c r="I33" s="68">
        <v>4132</v>
      </c>
    </row>
    <row r="34" spans="1:9" x14ac:dyDescent="0.2">
      <c r="A34" s="68" t="s">
        <v>54</v>
      </c>
      <c r="B34" s="68">
        <v>144</v>
      </c>
      <c r="C34" s="68">
        <v>3094</v>
      </c>
      <c r="D34" s="68">
        <v>1005</v>
      </c>
      <c r="E34" s="68">
        <v>29</v>
      </c>
      <c r="F34" s="68">
        <v>32</v>
      </c>
      <c r="G34" s="68">
        <v>0</v>
      </c>
      <c r="H34" s="68">
        <v>0</v>
      </c>
      <c r="I34" s="68">
        <v>4304</v>
      </c>
    </row>
    <row r="35" spans="1:9" x14ac:dyDescent="0.2">
      <c r="A35" s="69" t="s">
        <v>55</v>
      </c>
      <c r="B35" s="69">
        <v>82</v>
      </c>
      <c r="C35" s="69">
        <v>2297</v>
      </c>
      <c r="D35" s="69">
        <v>662</v>
      </c>
      <c r="E35" s="69">
        <v>6</v>
      </c>
      <c r="F35" s="69">
        <v>19</v>
      </c>
      <c r="G35" s="69">
        <v>0</v>
      </c>
      <c r="H35" s="69">
        <v>0</v>
      </c>
      <c r="I35" s="69">
        <v>3066</v>
      </c>
    </row>
    <row r="36" spans="1:9" ht="22.5" customHeight="1" x14ac:dyDescent="0.2">
      <c r="A36" s="112" t="s">
        <v>57</v>
      </c>
      <c r="B36" s="112"/>
      <c r="C36" s="112"/>
      <c r="D36" s="112"/>
      <c r="E36" s="112"/>
      <c r="F36" s="112"/>
      <c r="G36" s="112"/>
      <c r="H36" s="112"/>
      <c r="I36" s="112"/>
    </row>
    <row r="37" spans="1:9" x14ac:dyDescent="0.2">
      <c r="A37" s="112" t="s">
        <v>59</v>
      </c>
      <c r="B37" s="112"/>
      <c r="C37" s="112"/>
      <c r="D37" s="112"/>
      <c r="E37" s="112"/>
      <c r="F37" s="112"/>
      <c r="G37" s="112"/>
      <c r="H37" s="112"/>
      <c r="I37" s="112"/>
    </row>
  </sheetData>
  <sheetProtection sheet="1"/>
  <mergeCells count="3">
    <mergeCell ref="B1:E1"/>
    <mergeCell ref="A36:I36"/>
    <mergeCell ref="A37:I37"/>
  </mergeCells>
  <hyperlinks>
    <hyperlink ref="A7" r:id="rId1" xr:uid="{00000000-0004-0000-1700-000000000000}"/>
  </hyperlinks>
  <pageMargins left="0.7" right="0.7" top="0.75" bottom="0.75" header="0.3" footer="0.3"/>
  <pageSetup paperSize="9" orientation="portrait"/>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P47"/>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113"/>
      <c r="C1" s="113"/>
      <c r="D1" s="113"/>
      <c r="E1" s="113"/>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622</v>
      </c>
    </row>
    <row r="6" spans="1:16" ht="15.95" customHeight="1" x14ac:dyDescent="0.2">
      <c r="A6" s="12" t="s">
        <v>25</v>
      </c>
    </row>
    <row r="7" spans="1:16" ht="15" customHeight="1" x14ac:dyDescent="0.2">
      <c r="A7" s="6" t="s">
        <v>23</v>
      </c>
    </row>
    <row r="9" spans="1:16" x14ac:dyDescent="0.2">
      <c r="A9" s="18"/>
      <c r="B9" s="18"/>
      <c r="C9" s="18"/>
      <c r="D9" s="18"/>
      <c r="E9" s="18"/>
      <c r="F9" s="18"/>
      <c r="G9" s="18"/>
    </row>
    <row r="10" spans="1:16" ht="22.5" x14ac:dyDescent="0.2">
      <c r="A10" s="70" t="s">
        <v>98</v>
      </c>
      <c r="B10" s="70" t="s">
        <v>235</v>
      </c>
      <c r="C10" s="21" t="s">
        <v>31</v>
      </c>
      <c r="D10" s="21" t="s">
        <v>32</v>
      </c>
      <c r="E10" s="21" t="s">
        <v>43</v>
      </c>
      <c r="F10" s="21" t="s">
        <v>99</v>
      </c>
      <c r="G10" s="21" t="s">
        <v>100</v>
      </c>
    </row>
    <row r="11" spans="1:16" x14ac:dyDescent="0.2">
      <c r="A11" s="112" t="s">
        <v>102</v>
      </c>
      <c r="B11" s="70" t="s">
        <v>335</v>
      </c>
      <c r="C11" s="70">
        <v>1851</v>
      </c>
      <c r="D11" s="70">
        <v>1859</v>
      </c>
      <c r="E11" s="70">
        <v>2038</v>
      </c>
      <c r="F11" s="70">
        <v>6943</v>
      </c>
      <c r="G11" s="70">
        <v>21698</v>
      </c>
    </row>
    <row r="12" spans="1:16" x14ac:dyDescent="0.2">
      <c r="A12" s="112" t="s">
        <v>102</v>
      </c>
      <c r="B12" s="70" t="s">
        <v>237</v>
      </c>
      <c r="C12" s="70">
        <v>313</v>
      </c>
      <c r="D12" s="70">
        <v>345</v>
      </c>
      <c r="E12" s="70">
        <v>336</v>
      </c>
      <c r="F12" s="70">
        <v>1234</v>
      </c>
      <c r="G12" s="70">
        <v>4551</v>
      </c>
    </row>
    <row r="13" spans="1:16" x14ac:dyDescent="0.2">
      <c r="A13" s="112" t="s">
        <v>102</v>
      </c>
      <c r="B13" s="70" t="s">
        <v>442</v>
      </c>
      <c r="C13" s="70">
        <v>16</v>
      </c>
      <c r="D13" s="70">
        <v>21</v>
      </c>
      <c r="E13" s="70">
        <v>7</v>
      </c>
      <c r="F13" s="70">
        <v>77</v>
      </c>
      <c r="G13" s="70">
        <v>226</v>
      </c>
    </row>
    <row r="14" spans="1:16" x14ac:dyDescent="0.2">
      <c r="A14" s="112" t="s">
        <v>102</v>
      </c>
      <c r="B14" s="70" t="s">
        <v>162</v>
      </c>
      <c r="C14" s="70">
        <v>13</v>
      </c>
      <c r="D14" s="70">
        <v>14</v>
      </c>
      <c r="E14" s="70">
        <v>17</v>
      </c>
      <c r="F14" s="70">
        <v>67</v>
      </c>
      <c r="G14" s="70">
        <v>277</v>
      </c>
    </row>
    <row r="15" spans="1:16" x14ac:dyDescent="0.2">
      <c r="A15" s="112" t="s">
        <v>102</v>
      </c>
      <c r="B15" s="70" t="s">
        <v>30</v>
      </c>
      <c r="C15" s="70">
        <v>2193</v>
      </c>
      <c r="D15" s="70">
        <v>2239</v>
      </c>
      <c r="E15" s="70">
        <v>2398</v>
      </c>
      <c r="F15" s="70">
        <v>8321</v>
      </c>
      <c r="G15" s="70">
        <v>26752</v>
      </c>
    </row>
    <row r="16" spans="1:16" x14ac:dyDescent="0.2">
      <c r="A16" s="112" t="s">
        <v>112</v>
      </c>
      <c r="B16" s="70" t="s">
        <v>337</v>
      </c>
      <c r="C16" s="70">
        <v>403</v>
      </c>
      <c r="D16" s="70">
        <v>248</v>
      </c>
      <c r="E16" s="70">
        <v>459</v>
      </c>
      <c r="F16" s="70">
        <v>1334</v>
      </c>
      <c r="G16" s="70">
        <v>4413</v>
      </c>
    </row>
    <row r="17" spans="1:7" x14ac:dyDescent="0.2">
      <c r="A17" s="112" t="s">
        <v>112</v>
      </c>
      <c r="B17" s="70" t="s">
        <v>267</v>
      </c>
      <c r="C17" s="70">
        <v>29</v>
      </c>
      <c r="D17" s="70">
        <v>23</v>
      </c>
      <c r="E17" s="70">
        <v>3</v>
      </c>
      <c r="F17" s="70">
        <v>88</v>
      </c>
      <c r="G17" s="70">
        <v>322</v>
      </c>
    </row>
    <row r="18" spans="1:7" x14ac:dyDescent="0.2">
      <c r="A18" s="112" t="s">
        <v>112</v>
      </c>
      <c r="B18" s="70" t="s">
        <v>162</v>
      </c>
      <c r="C18" s="70">
        <v>13</v>
      </c>
      <c r="D18" s="70">
        <v>16</v>
      </c>
      <c r="E18" s="70">
        <v>0</v>
      </c>
      <c r="F18" s="70">
        <v>61</v>
      </c>
      <c r="G18" s="70">
        <v>104</v>
      </c>
    </row>
    <row r="19" spans="1:7" x14ac:dyDescent="0.2">
      <c r="A19" s="112" t="s">
        <v>112</v>
      </c>
      <c r="B19" s="70" t="s">
        <v>30</v>
      </c>
      <c r="C19" s="70">
        <v>445</v>
      </c>
      <c r="D19" s="70">
        <v>287</v>
      </c>
      <c r="E19" s="70">
        <v>462</v>
      </c>
      <c r="F19" s="70">
        <v>1483</v>
      </c>
      <c r="G19" s="70">
        <v>4839</v>
      </c>
    </row>
    <row r="20" spans="1:7" x14ac:dyDescent="0.2">
      <c r="A20" s="112" t="s">
        <v>140</v>
      </c>
      <c r="B20" s="70" t="s">
        <v>317</v>
      </c>
      <c r="C20" s="70">
        <v>286</v>
      </c>
      <c r="D20" s="70">
        <v>15</v>
      </c>
      <c r="E20" s="70">
        <v>297</v>
      </c>
      <c r="F20" s="70">
        <v>861</v>
      </c>
      <c r="G20" s="70">
        <v>2062</v>
      </c>
    </row>
    <row r="21" spans="1:7" x14ac:dyDescent="0.2">
      <c r="A21" s="112" t="s">
        <v>140</v>
      </c>
      <c r="B21" s="70" t="s">
        <v>162</v>
      </c>
      <c r="C21" s="70">
        <v>0</v>
      </c>
      <c r="D21" s="70">
        <v>0</v>
      </c>
      <c r="E21" s="70">
        <v>0</v>
      </c>
      <c r="F21" s="70">
        <v>0</v>
      </c>
      <c r="G21" s="70">
        <v>0</v>
      </c>
    </row>
    <row r="22" spans="1:7" x14ac:dyDescent="0.2">
      <c r="A22" s="112" t="s">
        <v>140</v>
      </c>
      <c r="B22" s="70" t="s">
        <v>30</v>
      </c>
      <c r="C22" s="70">
        <v>286</v>
      </c>
      <c r="D22" s="70">
        <v>15</v>
      </c>
      <c r="E22" s="70">
        <v>297</v>
      </c>
      <c r="F22" s="70">
        <v>861</v>
      </c>
      <c r="G22" s="70">
        <v>2062</v>
      </c>
    </row>
    <row r="23" spans="1:7" x14ac:dyDescent="0.2">
      <c r="A23" s="112" t="s">
        <v>132</v>
      </c>
      <c r="B23" s="70" t="s">
        <v>338</v>
      </c>
      <c r="C23" s="70">
        <v>197</v>
      </c>
      <c r="D23" s="70">
        <v>198</v>
      </c>
      <c r="E23" s="70">
        <v>169</v>
      </c>
      <c r="F23" s="70">
        <v>813</v>
      </c>
      <c r="G23" s="70">
        <v>2364</v>
      </c>
    </row>
    <row r="24" spans="1:7" x14ac:dyDescent="0.2">
      <c r="A24" s="112" t="s">
        <v>132</v>
      </c>
      <c r="B24" s="70" t="s">
        <v>623</v>
      </c>
      <c r="C24" s="70">
        <v>21</v>
      </c>
      <c r="D24" s="70">
        <v>16</v>
      </c>
      <c r="E24" s="70">
        <v>29</v>
      </c>
      <c r="F24" s="70">
        <v>74</v>
      </c>
      <c r="G24" s="70">
        <v>284</v>
      </c>
    </row>
    <row r="25" spans="1:7" x14ac:dyDescent="0.2">
      <c r="A25" s="112" t="s">
        <v>132</v>
      </c>
      <c r="B25" s="70" t="s">
        <v>301</v>
      </c>
      <c r="C25" s="70">
        <v>21</v>
      </c>
      <c r="D25" s="70">
        <v>15</v>
      </c>
      <c r="E25" s="70">
        <v>30</v>
      </c>
      <c r="F25" s="70">
        <v>56</v>
      </c>
      <c r="G25" s="70">
        <v>218</v>
      </c>
    </row>
    <row r="26" spans="1:7" x14ac:dyDescent="0.2">
      <c r="A26" s="112" t="s">
        <v>132</v>
      </c>
      <c r="B26" s="70" t="s">
        <v>162</v>
      </c>
      <c r="C26" s="70">
        <v>0</v>
      </c>
      <c r="D26" s="70">
        <v>4</v>
      </c>
      <c r="E26" s="70">
        <v>31</v>
      </c>
      <c r="F26" s="70">
        <v>42</v>
      </c>
      <c r="G26" s="70">
        <v>146</v>
      </c>
    </row>
    <row r="27" spans="1:7" x14ac:dyDescent="0.2">
      <c r="A27" s="112" t="s">
        <v>132</v>
      </c>
      <c r="B27" s="70" t="s">
        <v>30</v>
      </c>
      <c r="C27" s="70">
        <v>239</v>
      </c>
      <c r="D27" s="70">
        <v>233</v>
      </c>
      <c r="E27" s="70">
        <v>259</v>
      </c>
      <c r="F27" s="70">
        <v>985</v>
      </c>
      <c r="G27" s="70">
        <v>3012</v>
      </c>
    </row>
    <row r="28" spans="1:7" x14ac:dyDescent="0.2">
      <c r="A28" s="112" t="s">
        <v>624</v>
      </c>
      <c r="B28" s="70" t="s">
        <v>342</v>
      </c>
      <c r="C28" s="70">
        <v>172</v>
      </c>
      <c r="D28" s="70">
        <v>0</v>
      </c>
      <c r="E28" s="70">
        <v>182</v>
      </c>
      <c r="F28" s="70">
        <v>514</v>
      </c>
      <c r="G28" s="70">
        <v>2102</v>
      </c>
    </row>
    <row r="29" spans="1:7" x14ac:dyDescent="0.2">
      <c r="A29" s="112" t="s">
        <v>624</v>
      </c>
      <c r="B29" s="70" t="s">
        <v>30</v>
      </c>
      <c r="C29" s="70">
        <v>172</v>
      </c>
      <c r="D29" s="70">
        <v>0</v>
      </c>
      <c r="E29" s="70">
        <v>182</v>
      </c>
      <c r="F29" s="70">
        <v>514</v>
      </c>
      <c r="G29" s="70">
        <v>2102</v>
      </c>
    </row>
    <row r="30" spans="1:7" x14ac:dyDescent="0.2">
      <c r="A30" s="112" t="s">
        <v>130</v>
      </c>
      <c r="B30" s="70" t="s">
        <v>367</v>
      </c>
      <c r="C30" s="70">
        <v>66</v>
      </c>
      <c r="D30" s="70">
        <v>111</v>
      </c>
      <c r="E30" s="70">
        <v>122</v>
      </c>
      <c r="F30" s="70">
        <v>434</v>
      </c>
      <c r="G30" s="70">
        <v>1642</v>
      </c>
    </row>
    <row r="31" spans="1:7" x14ac:dyDescent="0.2">
      <c r="A31" s="112" t="s">
        <v>130</v>
      </c>
      <c r="B31" s="70" t="s">
        <v>410</v>
      </c>
      <c r="C31" s="70">
        <v>21</v>
      </c>
      <c r="D31" s="70">
        <v>18</v>
      </c>
      <c r="E31" s="70">
        <v>26</v>
      </c>
      <c r="F31" s="70">
        <v>93</v>
      </c>
      <c r="G31" s="70">
        <v>298</v>
      </c>
    </row>
    <row r="32" spans="1:7" x14ac:dyDescent="0.2">
      <c r="A32" s="112" t="s">
        <v>130</v>
      </c>
      <c r="B32" s="70" t="s">
        <v>162</v>
      </c>
      <c r="C32" s="70">
        <v>0</v>
      </c>
      <c r="D32" s="70">
        <v>2</v>
      </c>
      <c r="E32" s="70">
        <v>5</v>
      </c>
      <c r="F32" s="70">
        <v>3</v>
      </c>
      <c r="G32" s="70">
        <v>21</v>
      </c>
    </row>
    <row r="33" spans="1:7" x14ac:dyDescent="0.2">
      <c r="A33" s="112" t="s">
        <v>130</v>
      </c>
      <c r="B33" s="70" t="s">
        <v>30</v>
      </c>
      <c r="C33" s="70">
        <v>87</v>
      </c>
      <c r="D33" s="70">
        <v>131</v>
      </c>
      <c r="E33" s="70">
        <v>153</v>
      </c>
      <c r="F33" s="70">
        <v>530</v>
      </c>
      <c r="G33" s="70">
        <v>1961</v>
      </c>
    </row>
    <row r="34" spans="1:7" x14ac:dyDescent="0.2">
      <c r="A34" s="112" t="s">
        <v>181</v>
      </c>
      <c r="B34" s="70" t="s">
        <v>377</v>
      </c>
      <c r="C34" s="70">
        <v>53</v>
      </c>
      <c r="D34" s="70">
        <v>84</v>
      </c>
      <c r="E34" s="70">
        <v>110</v>
      </c>
      <c r="F34" s="70">
        <v>324</v>
      </c>
      <c r="G34" s="70">
        <v>1580</v>
      </c>
    </row>
    <row r="35" spans="1:7" x14ac:dyDescent="0.2">
      <c r="A35" s="112" t="s">
        <v>181</v>
      </c>
      <c r="B35" s="70" t="s">
        <v>30</v>
      </c>
      <c r="C35" s="70">
        <v>53</v>
      </c>
      <c r="D35" s="70">
        <v>84</v>
      </c>
      <c r="E35" s="70">
        <v>110</v>
      </c>
      <c r="F35" s="70">
        <v>324</v>
      </c>
      <c r="G35" s="70">
        <v>1580</v>
      </c>
    </row>
    <row r="36" spans="1:7" x14ac:dyDescent="0.2">
      <c r="A36" s="112" t="s">
        <v>106</v>
      </c>
      <c r="B36" s="70" t="s">
        <v>341</v>
      </c>
      <c r="C36" s="70">
        <v>48</v>
      </c>
      <c r="D36" s="70">
        <v>29</v>
      </c>
      <c r="E36" s="70">
        <v>118</v>
      </c>
      <c r="F36" s="70">
        <v>206</v>
      </c>
      <c r="G36" s="70">
        <v>807</v>
      </c>
    </row>
    <row r="37" spans="1:7" x14ac:dyDescent="0.2">
      <c r="A37" s="112" t="s">
        <v>106</v>
      </c>
      <c r="B37" s="70" t="s">
        <v>30</v>
      </c>
      <c r="C37" s="70">
        <v>48</v>
      </c>
      <c r="D37" s="70">
        <v>29</v>
      </c>
      <c r="E37" s="70">
        <v>118</v>
      </c>
      <c r="F37" s="70">
        <v>206</v>
      </c>
      <c r="G37" s="70">
        <v>807</v>
      </c>
    </row>
    <row r="38" spans="1:7" x14ac:dyDescent="0.2">
      <c r="A38" s="112" t="s">
        <v>179</v>
      </c>
      <c r="B38" s="70" t="s">
        <v>374</v>
      </c>
      <c r="C38" s="70">
        <v>23</v>
      </c>
      <c r="D38" s="70">
        <v>26</v>
      </c>
      <c r="E38" s="70">
        <v>75</v>
      </c>
      <c r="F38" s="70">
        <v>111</v>
      </c>
      <c r="G38" s="70">
        <v>555</v>
      </c>
    </row>
    <row r="39" spans="1:7" x14ac:dyDescent="0.2">
      <c r="A39" s="112" t="s">
        <v>179</v>
      </c>
      <c r="B39" s="70" t="s">
        <v>162</v>
      </c>
      <c r="C39" s="70">
        <v>3</v>
      </c>
      <c r="D39" s="70">
        <v>1</v>
      </c>
      <c r="E39" s="70">
        <v>1</v>
      </c>
      <c r="F39" s="70">
        <v>5</v>
      </c>
      <c r="G39" s="70">
        <v>16</v>
      </c>
    </row>
    <row r="40" spans="1:7" x14ac:dyDescent="0.2">
      <c r="A40" s="112" t="s">
        <v>179</v>
      </c>
      <c r="B40" s="70" t="s">
        <v>30</v>
      </c>
      <c r="C40" s="70">
        <v>26</v>
      </c>
      <c r="D40" s="70">
        <v>27</v>
      </c>
      <c r="E40" s="70">
        <v>76</v>
      </c>
      <c r="F40" s="70">
        <v>116</v>
      </c>
      <c r="G40" s="70">
        <v>571</v>
      </c>
    </row>
    <row r="41" spans="1:7" x14ac:dyDescent="0.2">
      <c r="A41" s="112" t="s">
        <v>148</v>
      </c>
      <c r="B41" s="70" t="s">
        <v>407</v>
      </c>
      <c r="C41" s="70">
        <v>16</v>
      </c>
      <c r="D41" s="70">
        <v>9</v>
      </c>
      <c r="E41" s="70">
        <v>15</v>
      </c>
      <c r="F41" s="70">
        <v>65</v>
      </c>
      <c r="G41" s="70">
        <v>270</v>
      </c>
    </row>
    <row r="42" spans="1:7" x14ac:dyDescent="0.2">
      <c r="A42" s="112" t="s">
        <v>148</v>
      </c>
      <c r="B42" s="70" t="s">
        <v>162</v>
      </c>
      <c r="C42" s="70">
        <v>9</v>
      </c>
      <c r="D42" s="70">
        <v>4</v>
      </c>
      <c r="E42" s="70">
        <v>16</v>
      </c>
      <c r="F42" s="70">
        <v>39</v>
      </c>
      <c r="G42" s="70">
        <v>180</v>
      </c>
    </row>
    <row r="43" spans="1:7" x14ac:dyDescent="0.2">
      <c r="A43" s="112" t="s">
        <v>148</v>
      </c>
      <c r="B43" s="70" t="s">
        <v>30</v>
      </c>
      <c r="C43" s="70">
        <v>25</v>
      </c>
      <c r="D43" s="70">
        <v>13</v>
      </c>
      <c r="E43" s="70">
        <v>31</v>
      </c>
      <c r="F43" s="70">
        <v>104</v>
      </c>
      <c r="G43" s="70">
        <v>450</v>
      </c>
    </row>
    <row r="44" spans="1:7" x14ac:dyDescent="0.2">
      <c r="A44" s="112" t="s">
        <v>332</v>
      </c>
      <c r="B44" s="70" t="s">
        <v>30</v>
      </c>
      <c r="C44" s="70">
        <v>93</v>
      </c>
      <c r="D44" s="70">
        <v>94</v>
      </c>
      <c r="E44" s="70">
        <v>273</v>
      </c>
      <c r="F44" s="70">
        <v>559</v>
      </c>
      <c r="G44" s="70">
        <v>2747</v>
      </c>
    </row>
    <row r="45" spans="1:7" x14ac:dyDescent="0.2">
      <c r="A45" s="115" t="s">
        <v>30</v>
      </c>
      <c r="B45" s="71" t="s">
        <v>30</v>
      </c>
      <c r="C45" s="71">
        <v>3667</v>
      </c>
      <c r="D45" s="71">
        <v>3152</v>
      </c>
      <c r="E45" s="71">
        <v>4359</v>
      </c>
      <c r="F45" s="71">
        <v>14003</v>
      </c>
      <c r="G45" s="71">
        <v>46883</v>
      </c>
    </row>
    <row r="46" spans="1:7" x14ac:dyDescent="0.2">
      <c r="A46" s="112" t="s">
        <v>59</v>
      </c>
      <c r="B46" s="112"/>
      <c r="C46" s="112"/>
      <c r="D46" s="112"/>
      <c r="E46" s="112"/>
      <c r="F46" s="112"/>
      <c r="G46" s="112"/>
    </row>
    <row r="47" spans="1:7" x14ac:dyDescent="0.2">
      <c r="A47" s="70"/>
      <c r="B47" s="70"/>
      <c r="C47" s="70"/>
      <c r="D47" s="70"/>
      <c r="E47" s="70"/>
      <c r="F47" s="70"/>
      <c r="G47" s="70"/>
    </row>
  </sheetData>
  <sheetProtection sheet="1"/>
  <mergeCells count="14">
    <mergeCell ref="B1:E1"/>
    <mergeCell ref="A11:A15"/>
    <mergeCell ref="A16:A19"/>
    <mergeCell ref="A20:A22"/>
    <mergeCell ref="A23:A27"/>
    <mergeCell ref="A41:A43"/>
    <mergeCell ref="A44"/>
    <mergeCell ref="A45"/>
    <mergeCell ref="A46:G46"/>
    <mergeCell ref="A28:A29"/>
    <mergeCell ref="A30:A33"/>
    <mergeCell ref="A34:A35"/>
    <mergeCell ref="A36:A37"/>
    <mergeCell ref="A38:A40"/>
  </mergeCells>
  <hyperlinks>
    <hyperlink ref="A7" r:id="rId1" xr:uid="{00000000-0004-0000-1800-000000000000}"/>
  </hyperlinks>
  <pageMargins left="0.7" right="0.7" top="0.75" bottom="0.75" header="0.3" footer="0.3"/>
  <pageSetup paperSize="9" orientation="portrait"/>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P34"/>
  <sheetViews>
    <sheetView workbookViewId="0">
      <pane ySplit="10" topLeftCell="A11" activePane="bottomLeft" state="frozen"/>
      <selection pane="bottomLeft" activeCell="A9" sqref="A9"/>
    </sheetView>
  </sheetViews>
  <sheetFormatPr defaultColWidth="12" defaultRowHeight="11.25" x14ac:dyDescent="0.2"/>
  <cols>
    <col min="1" max="1" width="16.83203125" customWidth="1"/>
    <col min="2" max="2" width="26.6640625" customWidth="1"/>
    <col min="3" max="3" width="13.6640625" customWidth="1"/>
    <col min="4" max="25" width="13.1640625" customWidth="1"/>
  </cols>
  <sheetData>
    <row r="1" spans="1:16" ht="71.25" customHeight="1" x14ac:dyDescent="0.55000000000000004">
      <c r="A1" s="16"/>
      <c r="B1" s="113"/>
      <c r="C1" s="113"/>
      <c r="D1" s="113"/>
      <c r="E1" s="113"/>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626</v>
      </c>
    </row>
    <row r="6" spans="1:16" ht="15.95" customHeight="1" x14ac:dyDescent="0.2">
      <c r="A6" s="12" t="s">
        <v>25</v>
      </c>
    </row>
    <row r="7" spans="1:16" ht="15" customHeight="1" x14ac:dyDescent="0.2">
      <c r="A7" s="6" t="s">
        <v>23</v>
      </c>
    </row>
    <row r="9" spans="1:16" x14ac:dyDescent="0.2">
      <c r="A9" s="18"/>
      <c r="B9" s="18"/>
      <c r="C9" s="18"/>
      <c r="D9" s="18"/>
      <c r="E9" s="18"/>
      <c r="F9" s="18"/>
      <c r="G9" s="18"/>
    </row>
    <row r="10" spans="1:16" ht="22.5" x14ac:dyDescent="0.2">
      <c r="A10" s="72" t="s">
        <v>97</v>
      </c>
      <c r="B10" s="72" t="s">
        <v>98</v>
      </c>
      <c r="C10" s="21" t="s">
        <v>31</v>
      </c>
      <c r="D10" s="21" t="s">
        <v>32</v>
      </c>
      <c r="E10" s="21" t="s">
        <v>43</v>
      </c>
      <c r="F10" s="21" t="s">
        <v>99</v>
      </c>
      <c r="G10" s="21" t="s">
        <v>100</v>
      </c>
    </row>
    <row r="11" spans="1:16" x14ac:dyDescent="0.2">
      <c r="A11" s="72" t="s">
        <v>101</v>
      </c>
      <c r="B11" s="72" t="s">
        <v>627</v>
      </c>
      <c r="C11" s="72">
        <v>1215</v>
      </c>
      <c r="D11" s="72">
        <v>381</v>
      </c>
      <c r="E11" s="72">
        <v>760</v>
      </c>
      <c r="F11" s="72">
        <v>3503</v>
      </c>
      <c r="G11" s="72">
        <v>11303</v>
      </c>
    </row>
    <row r="12" spans="1:16" x14ac:dyDescent="0.2">
      <c r="A12" s="72" t="s">
        <v>103</v>
      </c>
      <c r="B12" s="72" t="s">
        <v>628</v>
      </c>
      <c r="C12" s="72">
        <v>760</v>
      </c>
      <c r="D12" s="72">
        <v>803</v>
      </c>
      <c r="E12" s="72">
        <v>744</v>
      </c>
      <c r="F12" s="72">
        <v>3136</v>
      </c>
      <c r="G12" s="72">
        <v>8937</v>
      </c>
    </row>
    <row r="13" spans="1:16" x14ac:dyDescent="0.2">
      <c r="A13" s="72" t="s">
        <v>105</v>
      </c>
      <c r="B13" s="72" t="s">
        <v>629</v>
      </c>
      <c r="C13" s="72">
        <v>471</v>
      </c>
      <c r="D13" s="72">
        <v>424</v>
      </c>
      <c r="E13" s="72">
        <v>374</v>
      </c>
      <c r="F13" s="72">
        <v>1681</v>
      </c>
      <c r="G13" s="72">
        <v>4722</v>
      </c>
    </row>
    <row r="14" spans="1:16" x14ac:dyDescent="0.2">
      <c r="A14" s="72" t="s">
        <v>107</v>
      </c>
      <c r="B14" s="72" t="s">
        <v>630</v>
      </c>
      <c r="C14" s="72">
        <v>376</v>
      </c>
      <c r="D14" s="72">
        <v>355</v>
      </c>
      <c r="E14" s="72">
        <v>282</v>
      </c>
      <c r="F14" s="72">
        <v>1367</v>
      </c>
      <c r="G14" s="72">
        <v>3814</v>
      </c>
    </row>
    <row r="15" spans="1:16" x14ac:dyDescent="0.2">
      <c r="A15" s="72" t="s">
        <v>109</v>
      </c>
      <c r="B15" s="72" t="s">
        <v>631</v>
      </c>
      <c r="C15" s="72">
        <v>288</v>
      </c>
      <c r="D15" s="72">
        <v>320</v>
      </c>
      <c r="E15" s="72">
        <v>73</v>
      </c>
      <c r="F15" s="72">
        <v>1011</v>
      </c>
      <c r="G15" s="72">
        <v>2445</v>
      </c>
    </row>
    <row r="16" spans="1:16" x14ac:dyDescent="0.2">
      <c r="A16" s="72" t="s">
        <v>111</v>
      </c>
      <c r="B16" s="72" t="s">
        <v>632</v>
      </c>
      <c r="C16" s="72">
        <v>216</v>
      </c>
      <c r="D16" s="72">
        <v>207</v>
      </c>
      <c r="E16" s="72">
        <v>165</v>
      </c>
      <c r="F16" s="72">
        <v>1156</v>
      </c>
      <c r="G16" s="72">
        <v>3339</v>
      </c>
    </row>
    <row r="17" spans="1:7" x14ac:dyDescent="0.2">
      <c r="A17" s="72" t="s">
        <v>113</v>
      </c>
      <c r="B17" s="72" t="s">
        <v>633</v>
      </c>
      <c r="C17" s="72">
        <v>211</v>
      </c>
      <c r="D17" s="72">
        <v>199</v>
      </c>
      <c r="E17" s="72">
        <v>56</v>
      </c>
      <c r="F17" s="72">
        <v>1050</v>
      </c>
      <c r="G17" s="72">
        <v>2310</v>
      </c>
    </row>
    <row r="18" spans="1:7" x14ac:dyDescent="0.2">
      <c r="A18" s="72" t="s">
        <v>115</v>
      </c>
      <c r="B18" s="72" t="s">
        <v>634</v>
      </c>
      <c r="C18" s="72">
        <v>188</v>
      </c>
      <c r="D18" s="72">
        <v>192</v>
      </c>
      <c r="E18" s="72">
        <v>157</v>
      </c>
      <c r="F18" s="72">
        <v>720</v>
      </c>
      <c r="G18" s="72">
        <v>2305</v>
      </c>
    </row>
    <row r="19" spans="1:7" x14ac:dyDescent="0.2">
      <c r="A19" s="72" t="s">
        <v>117</v>
      </c>
      <c r="B19" s="72" t="s">
        <v>635</v>
      </c>
      <c r="C19" s="72">
        <v>166</v>
      </c>
      <c r="D19" s="72">
        <v>167</v>
      </c>
      <c r="E19" s="72">
        <v>114</v>
      </c>
      <c r="F19" s="72">
        <v>619</v>
      </c>
      <c r="G19" s="72">
        <v>2042</v>
      </c>
    </row>
    <row r="20" spans="1:7" x14ac:dyDescent="0.2">
      <c r="A20" s="72" t="s">
        <v>119</v>
      </c>
      <c r="B20" s="72" t="s">
        <v>636</v>
      </c>
      <c r="C20" s="72">
        <v>160</v>
      </c>
      <c r="D20" s="72">
        <v>139</v>
      </c>
      <c r="E20" s="72">
        <v>147</v>
      </c>
      <c r="F20" s="72">
        <v>526</v>
      </c>
      <c r="G20" s="72">
        <v>1725</v>
      </c>
    </row>
    <row r="21" spans="1:7" x14ac:dyDescent="0.2">
      <c r="A21" s="72" t="s">
        <v>121</v>
      </c>
      <c r="B21" s="72" t="s">
        <v>637</v>
      </c>
      <c r="C21" s="72">
        <v>145</v>
      </c>
      <c r="D21" s="72">
        <v>198</v>
      </c>
      <c r="E21" s="72">
        <v>41</v>
      </c>
      <c r="F21" s="72">
        <v>718</v>
      </c>
      <c r="G21" s="72">
        <v>1852</v>
      </c>
    </row>
    <row r="22" spans="1:7" x14ac:dyDescent="0.2">
      <c r="A22" s="72" t="s">
        <v>123</v>
      </c>
      <c r="B22" s="72" t="s">
        <v>638</v>
      </c>
      <c r="C22" s="72">
        <v>137</v>
      </c>
      <c r="D22" s="72">
        <v>58</v>
      </c>
      <c r="E22" s="72">
        <v>36</v>
      </c>
      <c r="F22" s="72">
        <v>364</v>
      </c>
      <c r="G22" s="72">
        <v>965</v>
      </c>
    </row>
    <row r="23" spans="1:7" x14ac:dyDescent="0.2">
      <c r="A23" s="72" t="s">
        <v>125</v>
      </c>
      <c r="B23" s="72" t="s">
        <v>639</v>
      </c>
      <c r="C23" s="72">
        <v>123</v>
      </c>
      <c r="D23" s="72">
        <v>0</v>
      </c>
      <c r="E23" s="72">
        <v>0</v>
      </c>
      <c r="F23" s="72">
        <v>338</v>
      </c>
      <c r="G23" s="72">
        <v>707</v>
      </c>
    </row>
    <row r="24" spans="1:7" x14ac:dyDescent="0.2">
      <c r="A24" s="72" t="s">
        <v>127</v>
      </c>
      <c r="B24" s="72" t="s">
        <v>640</v>
      </c>
      <c r="C24" s="72">
        <v>120</v>
      </c>
      <c r="D24" s="72">
        <v>25</v>
      </c>
      <c r="E24" s="72">
        <v>51</v>
      </c>
      <c r="F24" s="72">
        <v>299</v>
      </c>
      <c r="G24" s="72">
        <v>801</v>
      </c>
    </row>
    <row r="25" spans="1:7" x14ac:dyDescent="0.2">
      <c r="A25" s="72" t="s">
        <v>129</v>
      </c>
      <c r="B25" s="72" t="s">
        <v>641</v>
      </c>
      <c r="C25" s="72">
        <v>108</v>
      </c>
      <c r="D25" s="72">
        <v>0</v>
      </c>
      <c r="E25" s="72">
        <v>0</v>
      </c>
      <c r="F25" s="72">
        <v>108</v>
      </c>
      <c r="G25" s="72">
        <v>108</v>
      </c>
    </row>
    <row r="26" spans="1:7" x14ac:dyDescent="0.2">
      <c r="A26" s="72" t="s">
        <v>131</v>
      </c>
      <c r="B26" s="72" t="s">
        <v>642</v>
      </c>
      <c r="C26" s="72">
        <v>106</v>
      </c>
      <c r="D26" s="72">
        <v>152</v>
      </c>
      <c r="E26" s="72">
        <v>91</v>
      </c>
      <c r="F26" s="72">
        <v>666</v>
      </c>
      <c r="G26" s="72">
        <v>1810</v>
      </c>
    </row>
    <row r="27" spans="1:7" x14ac:dyDescent="0.2">
      <c r="A27" s="72" t="s">
        <v>133</v>
      </c>
      <c r="B27" s="72" t="s">
        <v>643</v>
      </c>
      <c r="C27" s="72">
        <v>97</v>
      </c>
      <c r="D27" s="72">
        <v>127</v>
      </c>
      <c r="E27" s="72">
        <v>107</v>
      </c>
      <c r="F27" s="72">
        <v>426</v>
      </c>
      <c r="G27" s="72">
        <v>1580</v>
      </c>
    </row>
    <row r="28" spans="1:7" x14ac:dyDescent="0.2">
      <c r="A28" s="72" t="s">
        <v>135</v>
      </c>
      <c r="B28" s="72" t="s">
        <v>644</v>
      </c>
      <c r="C28" s="72">
        <v>95</v>
      </c>
      <c r="D28" s="72">
        <v>131</v>
      </c>
      <c r="E28" s="72">
        <v>108</v>
      </c>
      <c r="F28" s="72">
        <v>448</v>
      </c>
      <c r="G28" s="72">
        <v>1573</v>
      </c>
    </row>
    <row r="29" spans="1:7" x14ac:dyDescent="0.2">
      <c r="A29" s="72" t="s">
        <v>137</v>
      </c>
      <c r="B29" s="72" t="s">
        <v>645</v>
      </c>
      <c r="C29" s="72">
        <v>95</v>
      </c>
      <c r="D29" s="72">
        <v>0</v>
      </c>
      <c r="E29" s="72">
        <v>16</v>
      </c>
      <c r="F29" s="72">
        <v>95</v>
      </c>
      <c r="G29" s="72">
        <v>247</v>
      </c>
    </row>
    <row r="30" spans="1:7" x14ac:dyDescent="0.2">
      <c r="A30" s="72" t="s">
        <v>139</v>
      </c>
      <c r="B30" s="72" t="s">
        <v>646</v>
      </c>
      <c r="C30" s="72">
        <v>89</v>
      </c>
      <c r="D30" s="72">
        <v>83</v>
      </c>
      <c r="E30" s="72">
        <v>31</v>
      </c>
      <c r="F30" s="72">
        <v>376</v>
      </c>
      <c r="G30" s="72">
        <v>1077</v>
      </c>
    </row>
    <row r="31" spans="1:7" x14ac:dyDescent="0.2">
      <c r="A31" s="72" t="s">
        <v>141</v>
      </c>
      <c r="B31" s="72" t="s">
        <v>647</v>
      </c>
      <c r="C31" s="72">
        <v>4308</v>
      </c>
      <c r="D31" s="72">
        <v>5396</v>
      </c>
      <c r="E31" s="72">
        <v>5136</v>
      </c>
      <c r="F31" s="72">
        <v>19010</v>
      </c>
      <c r="G31" s="72">
        <v>61881</v>
      </c>
    </row>
    <row r="32" spans="1:7" x14ac:dyDescent="0.2">
      <c r="A32" s="73" t="s">
        <v>30</v>
      </c>
      <c r="B32" s="73" t="s">
        <v>163</v>
      </c>
      <c r="C32" s="73">
        <v>9474</v>
      </c>
      <c r="D32" s="73">
        <v>9357</v>
      </c>
      <c r="E32" s="73">
        <v>8489</v>
      </c>
      <c r="F32" s="73">
        <v>37617</v>
      </c>
      <c r="G32" s="73">
        <v>115543</v>
      </c>
    </row>
    <row r="33" spans="1:7" ht="22.5" customHeight="1" x14ac:dyDescent="0.2">
      <c r="A33" s="112" t="s">
        <v>648</v>
      </c>
      <c r="B33" s="112"/>
      <c r="C33" s="112"/>
      <c r="D33" s="112"/>
      <c r="E33" s="112"/>
      <c r="F33" s="112"/>
      <c r="G33" s="112"/>
    </row>
    <row r="34" spans="1:7" x14ac:dyDescent="0.2">
      <c r="A34" s="112" t="s">
        <v>59</v>
      </c>
      <c r="B34" s="112"/>
      <c r="C34" s="112"/>
      <c r="D34" s="112"/>
      <c r="E34" s="112"/>
      <c r="F34" s="112"/>
      <c r="G34" s="112"/>
    </row>
  </sheetData>
  <mergeCells count="3">
    <mergeCell ref="B1:E1"/>
    <mergeCell ref="A33:G33"/>
    <mergeCell ref="A34:G34"/>
  </mergeCells>
  <hyperlinks>
    <hyperlink ref="A7" r:id="rId1" xr:uid="{00000000-0004-0000-1900-000000000000}"/>
  </hyperlinks>
  <pageMargins left="0.7" right="0.7" top="0.75" bottom="0.75" header="0.3" footer="0.3"/>
  <pageSetup paperSize="9" orientation="portrait"/>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P23"/>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113"/>
      <c r="C1" s="113"/>
      <c r="D1" s="113"/>
      <c r="E1" s="113"/>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650</v>
      </c>
    </row>
    <row r="6" spans="1:16" ht="15.95" customHeight="1" x14ac:dyDescent="0.2">
      <c r="A6" s="12" t="s">
        <v>25</v>
      </c>
    </row>
    <row r="7" spans="1:16" ht="15" customHeight="1" x14ac:dyDescent="0.2">
      <c r="A7" s="6" t="s">
        <v>23</v>
      </c>
    </row>
    <row r="9" spans="1:16" x14ac:dyDescent="0.2">
      <c r="A9" s="18"/>
      <c r="B9" s="18"/>
      <c r="C9" s="18"/>
      <c r="D9" s="18"/>
      <c r="E9" s="18"/>
      <c r="F9" s="18"/>
    </row>
    <row r="10" spans="1:16" ht="22.5" x14ac:dyDescent="0.2">
      <c r="A10" s="74" t="s">
        <v>651</v>
      </c>
      <c r="B10" s="21" t="s">
        <v>31</v>
      </c>
      <c r="C10" s="21" t="s">
        <v>32</v>
      </c>
      <c r="D10" s="21" t="s">
        <v>43</v>
      </c>
      <c r="E10" s="21" t="s">
        <v>99</v>
      </c>
      <c r="F10" s="21" t="s">
        <v>100</v>
      </c>
    </row>
    <row r="11" spans="1:16" x14ac:dyDescent="0.2">
      <c r="A11" s="74" t="s">
        <v>652</v>
      </c>
      <c r="B11" s="74">
        <v>4960</v>
      </c>
      <c r="C11" s="74">
        <v>4716</v>
      </c>
      <c r="D11" s="74">
        <v>4041</v>
      </c>
      <c r="E11" s="74">
        <v>19838</v>
      </c>
      <c r="F11" s="74">
        <v>59546</v>
      </c>
    </row>
    <row r="12" spans="1:16" x14ac:dyDescent="0.2">
      <c r="A12" s="74" t="s">
        <v>653</v>
      </c>
      <c r="B12" s="74">
        <v>2207</v>
      </c>
      <c r="C12" s="74">
        <v>1861</v>
      </c>
      <c r="D12" s="74">
        <v>1779</v>
      </c>
      <c r="E12" s="74">
        <v>7865</v>
      </c>
      <c r="F12" s="74">
        <v>24071</v>
      </c>
    </row>
    <row r="13" spans="1:16" x14ac:dyDescent="0.2">
      <c r="A13" s="74" t="s">
        <v>654</v>
      </c>
      <c r="B13" s="74">
        <v>872</v>
      </c>
      <c r="C13" s="74">
        <v>1048</v>
      </c>
      <c r="D13" s="74">
        <v>1033</v>
      </c>
      <c r="E13" s="74">
        <v>3769</v>
      </c>
      <c r="F13" s="74">
        <v>11899</v>
      </c>
    </row>
    <row r="14" spans="1:16" x14ac:dyDescent="0.2">
      <c r="A14" s="74" t="s">
        <v>655</v>
      </c>
      <c r="B14" s="74">
        <v>950</v>
      </c>
      <c r="C14" s="74">
        <v>1142</v>
      </c>
      <c r="D14" s="74">
        <v>1034</v>
      </c>
      <c r="E14" s="74">
        <v>4137</v>
      </c>
      <c r="F14" s="74">
        <v>13484</v>
      </c>
    </row>
    <row r="15" spans="1:16" x14ac:dyDescent="0.2">
      <c r="A15" s="74" t="s">
        <v>656</v>
      </c>
      <c r="B15" s="74">
        <v>303</v>
      </c>
      <c r="C15" s="74">
        <v>282</v>
      </c>
      <c r="D15" s="74">
        <v>313</v>
      </c>
      <c r="E15" s="74">
        <v>1178</v>
      </c>
      <c r="F15" s="74">
        <v>3762</v>
      </c>
    </row>
    <row r="16" spans="1:16" x14ac:dyDescent="0.2">
      <c r="A16" s="74" t="s">
        <v>657</v>
      </c>
      <c r="B16" s="74">
        <v>114</v>
      </c>
      <c r="C16" s="74">
        <v>101</v>
      </c>
      <c r="D16" s="74">
        <v>122</v>
      </c>
      <c r="E16" s="74">
        <v>394</v>
      </c>
      <c r="F16" s="74">
        <v>1176</v>
      </c>
    </row>
    <row r="17" spans="1:6" x14ac:dyDescent="0.2">
      <c r="A17" s="74" t="s">
        <v>658</v>
      </c>
      <c r="B17" s="74">
        <v>53</v>
      </c>
      <c r="C17" s="74">
        <v>55</v>
      </c>
      <c r="D17" s="74">
        <v>38</v>
      </c>
      <c r="E17" s="74">
        <v>169</v>
      </c>
      <c r="F17" s="74">
        <v>570</v>
      </c>
    </row>
    <row r="18" spans="1:6" x14ac:dyDescent="0.2">
      <c r="A18" s="74" t="s">
        <v>659</v>
      </c>
      <c r="B18" s="74">
        <v>14</v>
      </c>
      <c r="C18" s="74">
        <v>19</v>
      </c>
      <c r="D18" s="74">
        <v>19</v>
      </c>
      <c r="E18" s="74">
        <v>72</v>
      </c>
      <c r="F18" s="74">
        <v>253</v>
      </c>
    </row>
    <row r="19" spans="1:6" x14ac:dyDescent="0.2">
      <c r="A19" s="74" t="s">
        <v>660</v>
      </c>
      <c r="B19" s="74">
        <v>1</v>
      </c>
      <c r="C19" s="74">
        <v>133</v>
      </c>
      <c r="D19" s="74">
        <v>110</v>
      </c>
      <c r="E19" s="74">
        <v>195</v>
      </c>
      <c r="F19" s="74">
        <v>782</v>
      </c>
    </row>
    <row r="20" spans="1:6" x14ac:dyDescent="0.2">
      <c r="A20" s="75" t="s">
        <v>30</v>
      </c>
      <c r="B20" s="75">
        <v>9474</v>
      </c>
      <c r="C20" s="75">
        <v>9357</v>
      </c>
      <c r="D20" s="75">
        <v>8489</v>
      </c>
      <c r="E20" s="75">
        <v>37617</v>
      </c>
      <c r="F20" s="75">
        <v>115543</v>
      </c>
    </row>
    <row r="21" spans="1:6" ht="22.5" customHeight="1" x14ac:dyDescent="0.2">
      <c r="A21" s="112" t="s">
        <v>648</v>
      </c>
      <c r="B21" s="112"/>
      <c r="C21" s="112"/>
      <c r="D21" s="112"/>
      <c r="E21" s="112"/>
      <c r="F21" s="112"/>
    </row>
    <row r="22" spans="1:6" ht="22.5" customHeight="1" x14ac:dyDescent="0.2">
      <c r="A22" s="23"/>
      <c r="B22" s="23"/>
      <c r="C22" s="23"/>
      <c r="D22" s="23"/>
      <c r="E22" s="23"/>
      <c r="F22" s="23"/>
    </row>
    <row r="23" spans="1:6" x14ac:dyDescent="0.2">
      <c r="A23" s="112" t="s">
        <v>59</v>
      </c>
      <c r="B23" s="112"/>
      <c r="C23" s="112"/>
      <c r="D23" s="112"/>
      <c r="E23" s="112"/>
      <c r="F23" s="112"/>
    </row>
  </sheetData>
  <sheetProtection sheet="1"/>
  <mergeCells count="3">
    <mergeCell ref="B1:E1"/>
    <mergeCell ref="A21:F21"/>
    <mergeCell ref="A23:F23"/>
  </mergeCells>
  <hyperlinks>
    <hyperlink ref="A7" r:id="rId1" xr:uid="{00000000-0004-0000-1A00-000000000000}"/>
  </hyperlinks>
  <pageMargins left="0.7" right="0.7" top="0.75" bottom="0.75" header="0.3" footer="0.3"/>
  <pageSetup paperSize="9" orientation="portrait"/>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P34"/>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113"/>
      <c r="C1" s="113"/>
      <c r="D1" s="113"/>
      <c r="E1" s="113"/>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662</v>
      </c>
    </row>
    <row r="6" spans="1:16" ht="15.95" customHeight="1" x14ac:dyDescent="0.2">
      <c r="A6" s="12" t="s">
        <v>25</v>
      </c>
    </row>
    <row r="7" spans="1:16" ht="15" customHeight="1" x14ac:dyDescent="0.2">
      <c r="A7" s="6" t="s">
        <v>23</v>
      </c>
    </row>
    <row r="9" spans="1:16" x14ac:dyDescent="0.2">
      <c r="A9" s="18"/>
      <c r="B9" s="18"/>
      <c r="C9" s="18"/>
      <c r="D9" s="18"/>
      <c r="E9" s="18"/>
      <c r="F9" s="18"/>
      <c r="G9" s="18"/>
    </row>
    <row r="10" spans="1:16" ht="22.5" x14ac:dyDescent="0.2">
      <c r="A10" s="76" t="s">
        <v>97</v>
      </c>
      <c r="B10" s="76" t="s">
        <v>98</v>
      </c>
      <c r="C10" s="21" t="s">
        <v>31</v>
      </c>
      <c r="D10" s="21" t="s">
        <v>32</v>
      </c>
      <c r="E10" s="21" t="s">
        <v>43</v>
      </c>
      <c r="F10" s="21" t="s">
        <v>99</v>
      </c>
      <c r="G10" s="21" t="s">
        <v>100</v>
      </c>
    </row>
    <row r="11" spans="1:16" x14ac:dyDescent="0.2">
      <c r="A11" s="76" t="s">
        <v>101</v>
      </c>
      <c r="B11" s="76" t="s">
        <v>663</v>
      </c>
      <c r="C11" s="76">
        <v>134</v>
      </c>
      <c r="D11" s="76">
        <v>170</v>
      </c>
      <c r="E11" s="76">
        <v>200</v>
      </c>
      <c r="F11" s="76">
        <v>543</v>
      </c>
      <c r="G11" s="76">
        <v>1897</v>
      </c>
    </row>
    <row r="12" spans="1:16" x14ac:dyDescent="0.2">
      <c r="A12" s="76" t="s">
        <v>103</v>
      </c>
      <c r="B12" s="76" t="s">
        <v>664</v>
      </c>
      <c r="C12" s="76">
        <v>75</v>
      </c>
      <c r="D12" s="76">
        <v>119</v>
      </c>
      <c r="E12" s="76">
        <v>164</v>
      </c>
      <c r="F12" s="76">
        <v>373</v>
      </c>
      <c r="G12" s="76">
        <v>1784</v>
      </c>
    </row>
    <row r="13" spans="1:16" x14ac:dyDescent="0.2">
      <c r="A13" s="76" t="s">
        <v>105</v>
      </c>
      <c r="B13" s="76" t="s">
        <v>665</v>
      </c>
      <c r="C13" s="76">
        <v>73</v>
      </c>
      <c r="D13" s="76">
        <v>86</v>
      </c>
      <c r="E13" s="76">
        <v>55</v>
      </c>
      <c r="F13" s="76">
        <v>282</v>
      </c>
      <c r="G13" s="76">
        <v>884</v>
      </c>
    </row>
    <row r="14" spans="1:16" x14ac:dyDescent="0.2">
      <c r="A14" s="76" t="s">
        <v>107</v>
      </c>
      <c r="B14" s="76" t="s">
        <v>666</v>
      </c>
      <c r="C14" s="76">
        <v>38</v>
      </c>
      <c r="D14" s="76">
        <v>36</v>
      </c>
      <c r="E14" s="76">
        <v>30</v>
      </c>
      <c r="F14" s="76">
        <v>131</v>
      </c>
      <c r="G14" s="76">
        <v>430</v>
      </c>
    </row>
    <row r="15" spans="1:16" x14ac:dyDescent="0.2">
      <c r="A15" s="76" t="s">
        <v>109</v>
      </c>
      <c r="B15" s="76" t="s">
        <v>667</v>
      </c>
      <c r="C15" s="76">
        <v>34</v>
      </c>
      <c r="D15" s="76">
        <v>27</v>
      </c>
      <c r="E15" s="76">
        <v>32</v>
      </c>
      <c r="F15" s="76">
        <v>122</v>
      </c>
      <c r="G15" s="76">
        <v>383</v>
      </c>
    </row>
    <row r="16" spans="1:16" x14ac:dyDescent="0.2">
      <c r="A16" s="76" t="s">
        <v>111</v>
      </c>
      <c r="B16" s="76" t="s">
        <v>668</v>
      </c>
      <c r="C16" s="76">
        <v>34</v>
      </c>
      <c r="D16" s="76">
        <v>62</v>
      </c>
      <c r="E16" s="76">
        <v>111</v>
      </c>
      <c r="F16" s="76">
        <v>247</v>
      </c>
      <c r="G16" s="76">
        <v>663</v>
      </c>
    </row>
    <row r="17" spans="1:7" x14ac:dyDescent="0.2">
      <c r="A17" s="76" t="s">
        <v>113</v>
      </c>
      <c r="B17" s="76" t="s">
        <v>669</v>
      </c>
      <c r="C17" s="76">
        <v>31</v>
      </c>
      <c r="D17" s="76">
        <v>24</v>
      </c>
      <c r="E17" s="76">
        <v>0</v>
      </c>
      <c r="F17" s="76">
        <v>82</v>
      </c>
      <c r="G17" s="76">
        <v>163</v>
      </c>
    </row>
    <row r="18" spans="1:7" x14ac:dyDescent="0.2">
      <c r="A18" s="76" t="s">
        <v>115</v>
      </c>
      <c r="B18" s="76" t="s">
        <v>670</v>
      </c>
      <c r="C18" s="76">
        <v>28</v>
      </c>
      <c r="D18" s="76">
        <v>39</v>
      </c>
      <c r="E18" s="76">
        <v>59</v>
      </c>
      <c r="F18" s="76">
        <v>128</v>
      </c>
      <c r="G18" s="76">
        <v>511</v>
      </c>
    </row>
    <row r="19" spans="1:7" x14ac:dyDescent="0.2">
      <c r="A19" s="76" t="s">
        <v>117</v>
      </c>
      <c r="B19" s="76" t="s">
        <v>671</v>
      </c>
      <c r="C19" s="76">
        <v>26</v>
      </c>
      <c r="D19" s="76">
        <v>21</v>
      </c>
      <c r="E19" s="76">
        <v>24</v>
      </c>
      <c r="F19" s="76">
        <v>93</v>
      </c>
      <c r="G19" s="76">
        <v>304</v>
      </c>
    </row>
    <row r="20" spans="1:7" x14ac:dyDescent="0.2">
      <c r="A20" s="76" t="s">
        <v>119</v>
      </c>
      <c r="B20" s="76" t="s">
        <v>672</v>
      </c>
      <c r="C20" s="76">
        <v>25</v>
      </c>
      <c r="D20" s="76">
        <v>19</v>
      </c>
      <c r="E20" s="76">
        <v>91</v>
      </c>
      <c r="F20" s="76">
        <v>63</v>
      </c>
      <c r="G20" s="76">
        <v>190</v>
      </c>
    </row>
    <row r="21" spans="1:7" x14ac:dyDescent="0.2">
      <c r="A21" s="76" t="s">
        <v>121</v>
      </c>
      <c r="B21" s="76" t="s">
        <v>673</v>
      </c>
      <c r="C21" s="76">
        <v>25</v>
      </c>
      <c r="D21" s="76">
        <v>28</v>
      </c>
      <c r="E21" s="76">
        <v>24</v>
      </c>
      <c r="F21" s="76">
        <v>64</v>
      </c>
      <c r="G21" s="76">
        <v>218</v>
      </c>
    </row>
    <row r="22" spans="1:7" x14ac:dyDescent="0.2">
      <c r="A22" s="76" t="s">
        <v>123</v>
      </c>
      <c r="B22" s="76" t="s">
        <v>674</v>
      </c>
      <c r="C22" s="76">
        <v>24</v>
      </c>
      <c r="D22" s="76">
        <v>24</v>
      </c>
      <c r="E22" s="76">
        <v>22</v>
      </c>
      <c r="F22" s="76">
        <v>96</v>
      </c>
      <c r="G22" s="76">
        <v>274</v>
      </c>
    </row>
    <row r="23" spans="1:7" x14ac:dyDescent="0.2">
      <c r="A23" s="76" t="s">
        <v>125</v>
      </c>
      <c r="B23" s="76" t="s">
        <v>675</v>
      </c>
      <c r="C23" s="76">
        <v>24</v>
      </c>
      <c r="D23" s="76">
        <v>49</v>
      </c>
      <c r="E23" s="76">
        <v>82</v>
      </c>
      <c r="F23" s="76">
        <v>155</v>
      </c>
      <c r="G23" s="76">
        <v>415</v>
      </c>
    </row>
    <row r="24" spans="1:7" x14ac:dyDescent="0.2">
      <c r="A24" s="76" t="s">
        <v>127</v>
      </c>
      <c r="B24" s="76" t="s">
        <v>676</v>
      </c>
      <c r="C24" s="76">
        <v>22</v>
      </c>
      <c r="D24" s="76">
        <v>15</v>
      </c>
      <c r="E24" s="76">
        <v>53</v>
      </c>
      <c r="F24" s="76">
        <v>72</v>
      </c>
      <c r="G24" s="76">
        <v>281</v>
      </c>
    </row>
    <row r="25" spans="1:7" x14ac:dyDescent="0.2">
      <c r="A25" s="76" t="s">
        <v>129</v>
      </c>
      <c r="B25" s="76" t="s">
        <v>677</v>
      </c>
      <c r="C25" s="76">
        <v>21</v>
      </c>
      <c r="D25" s="76">
        <v>48</v>
      </c>
      <c r="E25" s="76">
        <v>46</v>
      </c>
      <c r="F25" s="76">
        <v>129</v>
      </c>
      <c r="G25" s="76">
        <v>467</v>
      </c>
    </row>
    <row r="26" spans="1:7" x14ac:dyDescent="0.2">
      <c r="A26" s="76" t="s">
        <v>131</v>
      </c>
      <c r="B26" s="76" t="s">
        <v>678</v>
      </c>
      <c r="C26" s="76">
        <v>18</v>
      </c>
      <c r="D26" s="76">
        <v>16</v>
      </c>
      <c r="E26" s="76">
        <v>18</v>
      </c>
      <c r="F26" s="76">
        <v>58</v>
      </c>
      <c r="G26" s="76">
        <v>187</v>
      </c>
    </row>
    <row r="27" spans="1:7" x14ac:dyDescent="0.2">
      <c r="A27" s="76" t="s">
        <v>133</v>
      </c>
      <c r="B27" s="76" t="s">
        <v>679</v>
      </c>
      <c r="C27" s="76">
        <v>18</v>
      </c>
      <c r="D27" s="76">
        <v>38</v>
      </c>
      <c r="E27" s="76">
        <v>31</v>
      </c>
      <c r="F27" s="76">
        <v>89</v>
      </c>
      <c r="G27" s="76">
        <v>316</v>
      </c>
    </row>
    <row r="28" spans="1:7" x14ac:dyDescent="0.2">
      <c r="A28" s="76" t="s">
        <v>135</v>
      </c>
      <c r="B28" s="76" t="s">
        <v>680</v>
      </c>
      <c r="C28" s="76">
        <v>18</v>
      </c>
      <c r="D28" s="76">
        <v>24</v>
      </c>
      <c r="E28" s="76">
        <v>27</v>
      </c>
      <c r="F28" s="76">
        <v>67</v>
      </c>
      <c r="G28" s="76">
        <v>227</v>
      </c>
    </row>
    <row r="29" spans="1:7" x14ac:dyDescent="0.2">
      <c r="A29" s="76" t="s">
        <v>137</v>
      </c>
      <c r="B29" s="76" t="s">
        <v>681</v>
      </c>
      <c r="C29" s="76">
        <v>17</v>
      </c>
      <c r="D29" s="76">
        <v>12</v>
      </c>
      <c r="E29" s="76">
        <v>6</v>
      </c>
      <c r="F29" s="76">
        <v>53</v>
      </c>
      <c r="G29" s="76">
        <v>183</v>
      </c>
    </row>
    <row r="30" spans="1:7" x14ac:dyDescent="0.2">
      <c r="A30" s="76" t="s">
        <v>139</v>
      </c>
      <c r="B30" s="76" t="s">
        <v>682</v>
      </c>
      <c r="C30" s="76">
        <v>17</v>
      </c>
      <c r="D30" s="76">
        <v>5</v>
      </c>
      <c r="E30" s="76">
        <v>5</v>
      </c>
      <c r="F30" s="76">
        <v>30</v>
      </c>
      <c r="G30" s="76">
        <v>74</v>
      </c>
    </row>
    <row r="31" spans="1:7" x14ac:dyDescent="0.2">
      <c r="A31" s="76" t="s">
        <v>141</v>
      </c>
      <c r="B31" s="76" t="s">
        <v>647</v>
      </c>
      <c r="C31" s="76">
        <v>513</v>
      </c>
      <c r="D31" s="76">
        <v>655</v>
      </c>
      <c r="E31" s="76">
        <v>543</v>
      </c>
      <c r="F31" s="76">
        <v>2117</v>
      </c>
      <c r="G31" s="76">
        <v>7433</v>
      </c>
    </row>
    <row r="32" spans="1:7" x14ac:dyDescent="0.2">
      <c r="A32" s="77" t="s">
        <v>30</v>
      </c>
      <c r="B32" s="77" t="s">
        <v>163</v>
      </c>
      <c r="C32" s="77">
        <v>1215</v>
      </c>
      <c r="D32" s="77">
        <v>1517</v>
      </c>
      <c r="E32" s="77">
        <v>1623</v>
      </c>
      <c r="F32" s="77">
        <v>4994</v>
      </c>
      <c r="G32" s="77">
        <v>17284</v>
      </c>
    </row>
    <row r="33" spans="1:7" ht="22.5" customHeight="1" x14ac:dyDescent="0.2">
      <c r="A33" s="112" t="s">
        <v>683</v>
      </c>
      <c r="B33" s="112"/>
      <c r="C33" s="112"/>
      <c r="D33" s="112"/>
      <c r="E33" s="112"/>
      <c r="F33" s="112"/>
      <c r="G33" s="112"/>
    </row>
    <row r="34" spans="1:7" x14ac:dyDescent="0.2">
      <c r="A34" s="112" t="s">
        <v>59</v>
      </c>
      <c r="B34" s="112"/>
      <c r="C34" s="112"/>
      <c r="D34" s="112"/>
      <c r="E34" s="112"/>
      <c r="F34" s="112"/>
      <c r="G34" s="112"/>
    </row>
  </sheetData>
  <sheetProtection sheet="1"/>
  <mergeCells count="3">
    <mergeCell ref="B1:E1"/>
    <mergeCell ref="A33:G33"/>
    <mergeCell ref="A34:G34"/>
  </mergeCells>
  <hyperlinks>
    <hyperlink ref="A7" r:id="rId1" xr:uid="{00000000-0004-0000-1B00-000000000000}"/>
  </hyperlinks>
  <pageMargins left="0.7" right="0.7" top="0.75" bottom="0.75" header="0.3" footer="0.3"/>
  <pageSetup paperSize="9" orientation="portrait"/>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P26"/>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113"/>
      <c r="C1" s="113"/>
      <c r="D1" s="113"/>
      <c r="E1" s="113"/>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685</v>
      </c>
    </row>
    <row r="6" spans="1:16" ht="15.95" customHeight="1" x14ac:dyDescent="0.2">
      <c r="A6" s="12" t="s">
        <v>25</v>
      </c>
    </row>
    <row r="7" spans="1:16" ht="15" customHeight="1" x14ac:dyDescent="0.2">
      <c r="A7" s="6" t="s">
        <v>23</v>
      </c>
    </row>
    <row r="9" spans="1:16" x14ac:dyDescent="0.2">
      <c r="A9" s="18"/>
      <c r="B9" s="18"/>
      <c r="C9" s="18"/>
      <c r="D9" s="18"/>
      <c r="E9" s="18"/>
      <c r="F9" s="18"/>
    </row>
    <row r="10" spans="1:16" ht="22.5" x14ac:dyDescent="0.2">
      <c r="A10" s="78" t="s">
        <v>686</v>
      </c>
      <c r="B10" s="21" t="s">
        <v>31</v>
      </c>
      <c r="C10" s="21" t="s">
        <v>32</v>
      </c>
      <c r="D10" s="21" t="s">
        <v>43</v>
      </c>
      <c r="E10" s="21" t="s">
        <v>99</v>
      </c>
      <c r="F10" s="21" t="s">
        <v>100</v>
      </c>
    </row>
    <row r="11" spans="1:16" x14ac:dyDescent="0.2">
      <c r="A11" s="78" t="s">
        <v>687</v>
      </c>
      <c r="B11" s="78">
        <v>12</v>
      </c>
      <c r="C11" s="78">
        <v>10</v>
      </c>
      <c r="D11" s="78">
        <v>6</v>
      </c>
      <c r="E11" s="78">
        <v>29</v>
      </c>
      <c r="F11" s="78">
        <v>100</v>
      </c>
    </row>
    <row r="12" spans="1:16" x14ac:dyDescent="0.2">
      <c r="A12" s="78" t="s">
        <v>688</v>
      </c>
      <c r="B12" s="78">
        <v>29</v>
      </c>
      <c r="C12" s="78">
        <v>33</v>
      </c>
      <c r="D12" s="78">
        <v>36</v>
      </c>
      <c r="E12" s="78">
        <v>112</v>
      </c>
      <c r="F12" s="78">
        <v>417</v>
      </c>
    </row>
    <row r="13" spans="1:16" x14ac:dyDescent="0.2">
      <c r="A13" s="78" t="s">
        <v>689</v>
      </c>
      <c r="B13" s="78">
        <v>9</v>
      </c>
      <c r="C13" s="78">
        <v>14</v>
      </c>
      <c r="D13" s="78">
        <v>7</v>
      </c>
      <c r="E13" s="78">
        <v>38</v>
      </c>
      <c r="F13" s="78">
        <v>128</v>
      </c>
    </row>
    <row r="14" spans="1:16" x14ac:dyDescent="0.2">
      <c r="A14" s="78" t="s">
        <v>690</v>
      </c>
      <c r="B14" s="78">
        <v>99</v>
      </c>
      <c r="C14" s="78">
        <v>104</v>
      </c>
      <c r="D14" s="78">
        <v>129</v>
      </c>
      <c r="E14" s="78">
        <v>358</v>
      </c>
      <c r="F14" s="78">
        <v>1178</v>
      </c>
    </row>
    <row r="15" spans="1:16" x14ac:dyDescent="0.2">
      <c r="A15" s="78" t="s">
        <v>691</v>
      </c>
      <c r="B15" s="78">
        <v>108</v>
      </c>
      <c r="C15" s="78">
        <v>133</v>
      </c>
      <c r="D15" s="78">
        <v>122</v>
      </c>
      <c r="E15" s="78">
        <v>417</v>
      </c>
      <c r="F15" s="78">
        <v>1467</v>
      </c>
    </row>
    <row r="16" spans="1:16" x14ac:dyDescent="0.2">
      <c r="A16" s="78" t="s">
        <v>692</v>
      </c>
      <c r="B16" s="78">
        <v>32</v>
      </c>
      <c r="C16" s="78">
        <v>42</v>
      </c>
      <c r="D16" s="78">
        <v>47</v>
      </c>
      <c r="E16" s="78">
        <v>160</v>
      </c>
      <c r="F16" s="78">
        <v>548</v>
      </c>
    </row>
    <row r="17" spans="1:6" x14ac:dyDescent="0.2">
      <c r="A17" s="78" t="s">
        <v>693</v>
      </c>
      <c r="B17" s="78">
        <v>84</v>
      </c>
      <c r="C17" s="78">
        <v>97</v>
      </c>
      <c r="D17" s="78">
        <v>116</v>
      </c>
      <c r="E17" s="78">
        <v>329</v>
      </c>
      <c r="F17" s="78">
        <v>1152</v>
      </c>
    </row>
    <row r="18" spans="1:6" x14ac:dyDescent="0.2">
      <c r="A18" s="78" t="s">
        <v>694</v>
      </c>
      <c r="B18" s="78">
        <v>348</v>
      </c>
      <c r="C18" s="78">
        <v>416</v>
      </c>
      <c r="D18" s="78">
        <v>559</v>
      </c>
      <c r="E18" s="78">
        <v>1418</v>
      </c>
      <c r="F18" s="78">
        <v>5419</v>
      </c>
    </row>
    <row r="19" spans="1:6" x14ac:dyDescent="0.2">
      <c r="A19" s="78" t="s">
        <v>695</v>
      </c>
      <c r="B19" s="78">
        <v>256</v>
      </c>
      <c r="C19" s="78">
        <v>339</v>
      </c>
      <c r="D19" s="78">
        <v>295</v>
      </c>
      <c r="E19" s="78">
        <v>1067</v>
      </c>
      <c r="F19" s="78">
        <v>3548</v>
      </c>
    </row>
    <row r="20" spans="1:6" x14ac:dyDescent="0.2">
      <c r="A20" s="78" t="s">
        <v>696</v>
      </c>
      <c r="B20" s="78">
        <v>191</v>
      </c>
      <c r="C20" s="78">
        <v>280</v>
      </c>
      <c r="D20" s="78">
        <v>243</v>
      </c>
      <c r="E20" s="78">
        <v>886</v>
      </c>
      <c r="F20" s="78">
        <v>2701</v>
      </c>
    </row>
    <row r="21" spans="1:6" x14ac:dyDescent="0.2">
      <c r="A21" s="78" t="s">
        <v>697</v>
      </c>
      <c r="B21" s="78">
        <v>2</v>
      </c>
      <c r="C21" s="78">
        <v>18</v>
      </c>
      <c r="D21" s="78">
        <v>24</v>
      </c>
      <c r="E21" s="78">
        <v>35</v>
      </c>
      <c r="F21" s="78">
        <v>124</v>
      </c>
    </row>
    <row r="22" spans="1:6" x14ac:dyDescent="0.2">
      <c r="A22" s="78" t="s">
        <v>698</v>
      </c>
      <c r="B22" s="78">
        <v>29</v>
      </c>
      <c r="C22" s="78">
        <v>21</v>
      </c>
      <c r="D22" s="78">
        <v>30</v>
      </c>
      <c r="E22" s="78">
        <v>98</v>
      </c>
      <c r="F22" s="78">
        <v>365</v>
      </c>
    </row>
    <row r="23" spans="1:6" x14ac:dyDescent="0.2">
      <c r="A23" s="78" t="s">
        <v>699</v>
      </c>
      <c r="B23" s="78">
        <v>16</v>
      </c>
      <c r="C23" s="78">
        <v>10</v>
      </c>
      <c r="D23" s="78">
        <v>9</v>
      </c>
      <c r="E23" s="78">
        <v>47</v>
      </c>
      <c r="F23" s="78">
        <v>137</v>
      </c>
    </row>
    <row r="24" spans="1:6" x14ac:dyDescent="0.2">
      <c r="A24" s="79" t="s">
        <v>30</v>
      </c>
      <c r="B24" s="79">
        <v>1215</v>
      </c>
      <c r="C24" s="79">
        <v>1517</v>
      </c>
      <c r="D24" s="79">
        <v>1623</v>
      </c>
      <c r="E24" s="79">
        <v>4994</v>
      </c>
      <c r="F24" s="79">
        <v>17284</v>
      </c>
    </row>
    <row r="25" spans="1:6" ht="22.5" customHeight="1" x14ac:dyDescent="0.2">
      <c r="A25" s="112" t="s">
        <v>683</v>
      </c>
      <c r="B25" s="112"/>
      <c r="C25" s="112"/>
      <c r="D25" s="112"/>
      <c r="E25" s="112"/>
      <c r="F25" s="112"/>
    </row>
    <row r="26" spans="1:6" x14ac:dyDescent="0.2">
      <c r="A26" s="112" t="s">
        <v>59</v>
      </c>
      <c r="B26" s="112"/>
      <c r="C26" s="112"/>
      <c r="D26" s="112"/>
      <c r="E26" s="112"/>
      <c r="F26" s="112"/>
    </row>
  </sheetData>
  <sheetProtection sheet="1"/>
  <mergeCells count="3">
    <mergeCell ref="B1:E1"/>
    <mergeCell ref="A25:F25"/>
    <mergeCell ref="A26:F26"/>
  </mergeCells>
  <hyperlinks>
    <hyperlink ref="A7" r:id="rId1" xr:uid="{00000000-0004-0000-1C00-000000000000}"/>
  </hyperlinks>
  <pageMargins left="0.7" right="0.7" top="0.75" bottom="0.75" header="0.3" footer="0.3"/>
  <pageSetup paperSize="9" orientation="portrait"/>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39"/>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113"/>
      <c r="C1" s="113"/>
      <c r="D1" s="113"/>
      <c r="E1" s="113"/>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61</v>
      </c>
    </row>
    <row r="6" spans="1:16" ht="15.95" customHeight="1" x14ac:dyDescent="0.2">
      <c r="A6" s="12" t="s">
        <v>25</v>
      </c>
    </row>
    <row r="7" spans="1:16" ht="15" customHeight="1" x14ac:dyDescent="0.2">
      <c r="A7" s="6" t="s">
        <v>23</v>
      </c>
    </row>
    <row r="8" spans="1:16" x14ac:dyDescent="0.2">
      <c r="A8" s="18"/>
      <c r="B8" s="18"/>
      <c r="C8" s="18"/>
      <c r="D8" s="18"/>
      <c r="E8" s="18"/>
    </row>
    <row r="9" spans="1:16" x14ac:dyDescent="0.2">
      <c r="B9" s="114" t="s">
        <v>62</v>
      </c>
      <c r="C9" s="114"/>
      <c r="D9" s="114"/>
    </row>
    <row r="10" spans="1:16" x14ac:dyDescent="0.2">
      <c r="A10" s="26" t="s">
        <v>27</v>
      </c>
      <c r="B10" s="21" t="s">
        <v>63</v>
      </c>
      <c r="C10" s="21" t="s">
        <v>64</v>
      </c>
      <c r="D10" s="21" t="s">
        <v>65</v>
      </c>
      <c r="E10" s="21" t="s">
        <v>30</v>
      </c>
    </row>
    <row r="11" spans="1:16" x14ac:dyDescent="0.2">
      <c r="A11" s="26" t="s">
        <v>31</v>
      </c>
      <c r="B11" s="26">
        <v>122560</v>
      </c>
      <c r="C11" s="26">
        <v>83</v>
      </c>
      <c r="D11" s="26">
        <v>3664</v>
      </c>
      <c r="E11" s="26">
        <v>122643</v>
      </c>
    </row>
    <row r="12" spans="1:16" x14ac:dyDescent="0.2">
      <c r="A12" s="26" t="s">
        <v>32</v>
      </c>
      <c r="B12" s="26">
        <v>110930</v>
      </c>
      <c r="C12" s="26">
        <v>112</v>
      </c>
      <c r="D12" s="26">
        <v>3148</v>
      </c>
      <c r="E12" s="26">
        <v>111042</v>
      </c>
    </row>
    <row r="13" spans="1:16" x14ac:dyDescent="0.2">
      <c r="A13" s="26" t="s">
        <v>33</v>
      </c>
      <c r="B13" s="26">
        <v>149827</v>
      </c>
      <c r="C13" s="26">
        <v>83</v>
      </c>
      <c r="D13" s="26">
        <v>3724</v>
      </c>
      <c r="E13" s="26">
        <v>149910</v>
      </c>
    </row>
    <row r="14" spans="1:16" x14ac:dyDescent="0.2">
      <c r="A14" s="26" t="s">
        <v>34</v>
      </c>
      <c r="B14" s="26">
        <v>120583</v>
      </c>
      <c r="C14" s="26">
        <v>88</v>
      </c>
      <c r="D14" s="26">
        <v>3459</v>
      </c>
      <c r="E14" s="26">
        <v>120671</v>
      </c>
    </row>
    <row r="15" spans="1:16" x14ac:dyDescent="0.2">
      <c r="A15" s="26" t="s">
        <v>35</v>
      </c>
      <c r="B15" s="26">
        <v>106799</v>
      </c>
      <c r="C15" s="26">
        <v>47</v>
      </c>
      <c r="D15" s="26">
        <v>3371</v>
      </c>
      <c r="E15" s="26">
        <v>106846</v>
      </c>
    </row>
    <row r="16" spans="1:16" x14ac:dyDescent="0.2">
      <c r="A16" s="26" t="s">
        <v>36</v>
      </c>
      <c r="B16" s="26">
        <v>111924</v>
      </c>
      <c r="C16" s="26">
        <v>88</v>
      </c>
      <c r="D16" s="26">
        <v>4041</v>
      </c>
      <c r="E16" s="26">
        <v>112012</v>
      </c>
    </row>
    <row r="17" spans="1:5" x14ac:dyDescent="0.2">
      <c r="A17" s="26" t="s">
        <v>37</v>
      </c>
      <c r="B17" s="26">
        <v>133249</v>
      </c>
      <c r="C17" s="26">
        <v>115</v>
      </c>
      <c r="D17" s="26">
        <v>4035</v>
      </c>
      <c r="E17" s="26">
        <v>133364</v>
      </c>
    </row>
    <row r="18" spans="1:5" x14ac:dyDescent="0.2">
      <c r="A18" s="26" t="s">
        <v>38</v>
      </c>
      <c r="B18" s="26">
        <v>103409</v>
      </c>
      <c r="C18" s="26">
        <v>96</v>
      </c>
      <c r="D18" s="26">
        <v>3841</v>
      </c>
      <c r="E18" s="26">
        <v>103505</v>
      </c>
    </row>
    <row r="19" spans="1:5" x14ac:dyDescent="0.2">
      <c r="A19" s="26" t="s">
        <v>39</v>
      </c>
      <c r="B19" s="26">
        <v>125329</v>
      </c>
      <c r="C19" s="26">
        <v>116</v>
      </c>
      <c r="D19" s="26">
        <v>4140</v>
      </c>
      <c r="E19" s="26">
        <v>125445</v>
      </c>
    </row>
    <row r="20" spans="1:5" x14ac:dyDescent="0.2">
      <c r="A20" s="26" t="s">
        <v>40</v>
      </c>
      <c r="B20" s="26">
        <v>130887</v>
      </c>
      <c r="C20" s="26">
        <v>105</v>
      </c>
      <c r="D20" s="26">
        <v>4190</v>
      </c>
      <c r="E20" s="26">
        <v>130992</v>
      </c>
    </row>
    <row r="21" spans="1:5" x14ac:dyDescent="0.2">
      <c r="A21" s="26" t="s">
        <v>41</v>
      </c>
      <c r="B21" s="26">
        <v>120228</v>
      </c>
      <c r="C21" s="26">
        <v>155</v>
      </c>
      <c r="D21" s="26">
        <v>3921</v>
      </c>
      <c r="E21" s="26">
        <v>120383</v>
      </c>
    </row>
    <row r="22" spans="1:5" x14ac:dyDescent="0.2">
      <c r="A22" s="26" t="s">
        <v>42</v>
      </c>
      <c r="B22" s="26">
        <v>140973</v>
      </c>
      <c r="C22" s="26">
        <v>111</v>
      </c>
      <c r="D22" s="26">
        <v>5340</v>
      </c>
      <c r="E22" s="26">
        <v>141084</v>
      </c>
    </row>
    <row r="23" spans="1:5" x14ac:dyDescent="0.2">
      <c r="A23" s="26" t="s">
        <v>43</v>
      </c>
      <c r="B23" s="26">
        <v>139333</v>
      </c>
      <c r="C23" s="26">
        <v>122</v>
      </c>
      <c r="D23" s="26">
        <v>4359</v>
      </c>
      <c r="E23" s="26">
        <v>139455</v>
      </c>
    </row>
    <row r="24" spans="1:5" x14ac:dyDescent="0.2">
      <c r="A24" s="26" t="s">
        <v>44</v>
      </c>
      <c r="B24" s="26">
        <v>125477</v>
      </c>
      <c r="C24" s="26">
        <v>76</v>
      </c>
      <c r="D24" s="26">
        <v>4550</v>
      </c>
      <c r="E24" s="26">
        <v>125553</v>
      </c>
    </row>
    <row r="25" spans="1:5" x14ac:dyDescent="0.2">
      <c r="A25" s="26" t="s">
        <v>45</v>
      </c>
      <c r="B25" s="26">
        <v>128444</v>
      </c>
      <c r="C25" s="26">
        <v>195</v>
      </c>
      <c r="D25" s="26">
        <v>5212</v>
      </c>
      <c r="E25" s="26">
        <v>128639</v>
      </c>
    </row>
    <row r="26" spans="1:5" x14ac:dyDescent="0.2">
      <c r="A26" s="26" t="s">
        <v>46</v>
      </c>
      <c r="B26" s="26">
        <v>125848</v>
      </c>
      <c r="C26" s="26">
        <v>166</v>
      </c>
      <c r="D26" s="26">
        <v>4193</v>
      </c>
      <c r="E26" s="26">
        <v>126014</v>
      </c>
    </row>
    <row r="27" spans="1:5" x14ac:dyDescent="0.2">
      <c r="A27" s="26" t="s">
        <v>47</v>
      </c>
      <c r="B27" s="26">
        <v>110750</v>
      </c>
      <c r="C27" s="26">
        <v>62</v>
      </c>
      <c r="D27" s="26">
        <v>4142</v>
      </c>
      <c r="E27" s="26">
        <v>110812</v>
      </c>
    </row>
    <row r="28" spans="1:5" x14ac:dyDescent="0.2">
      <c r="A28" s="26" t="s">
        <v>48</v>
      </c>
      <c r="B28" s="26">
        <v>142182</v>
      </c>
      <c r="C28" s="26">
        <v>68</v>
      </c>
      <c r="D28" s="26">
        <v>4736</v>
      </c>
      <c r="E28" s="26">
        <v>142250</v>
      </c>
    </row>
    <row r="29" spans="1:5" x14ac:dyDescent="0.2">
      <c r="A29" s="26" t="s">
        <v>49</v>
      </c>
      <c r="B29" s="26">
        <v>141089</v>
      </c>
      <c r="C29" s="26">
        <v>78</v>
      </c>
      <c r="D29" s="26">
        <v>5212</v>
      </c>
      <c r="E29" s="26">
        <v>141167</v>
      </c>
    </row>
    <row r="30" spans="1:5" x14ac:dyDescent="0.2">
      <c r="A30" s="26" t="s">
        <v>50</v>
      </c>
      <c r="B30" s="26">
        <v>139412</v>
      </c>
      <c r="C30" s="26">
        <v>90</v>
      </c>
      <c r="D30" s="26">
        <v>6792</v>
      </c>
      <c r="E30" s="26">
        <v>139502</v>
      </c>
    </row>
    <row r="31" spans="1:5" x14ac:dyDescent="0.2">
      <c r="A31" s="26" t="s">
        <v>51</v>
      </c>
      <c r="B31" s="26">
        <v>152472</v>
      </c>
      <c r="C31" s="26">
        <v>131</v>
      </c>
      <c r="D31" s="26">
        <v>5455</v>
      </c>
      <c r="E31" s="26">
        <v>152603</v>
      </c>
    </row>
    <row r="32" spans="1:5" x14ac:dyDescent="0.2">
      <c r="A32" s="26" t="s">
        <v>52</v>
      </c>
      <c r="B32" s="26">
        <v>140745</v>
      </c>
      <c r="C32" s="26">
        <v>79</v>
      </c>
      <c r="D32" s="26">
        <v>4168</v>
      </c>
      <c r="E32" s="26">
        <v>140824</v>
      </c>
    </row>
    <row r="33" spans="1:5" x14ac:dyDescent="0.2">
      <c r="A33" s="26" t="s">
        <v>53</v>
      </c>
      <c r="B33" s="26">
        <v>133200</v>
      </c>
      <c r="C33" s="26">
        <v>226</v>
      </c>
      <c r="D33" s="26">
        <v>4113</v>
      </c>
      <c r="E33" s="26">
        <v>133426</v>
      </c>
    </row>
    <row r="34" spans="1:5" x14ac:dyDescent="0.2">
      <c r="A34" s="26" t="s">
        <v>54</v>
      </c>
      <c r="B34" s="26">
        <v>137520</v>
      </c>
      <c r="C34" s="26">
        <v>107</v>
      </c>
      <c r="D34" s="26">
        <v>4288</v>
      </c>
      <c r="E34" s="26">
        <v>137627</v>
      </c>
    </row>
    <row r="35" spans="1:5" x14ac:dyDescent="0.2">
      <c r="A35" s="27" t="s">
        <v>55</v>
      </c>
      <c r="B35" s="27">
        <v>99820</v>
      </c>
      <c r="C35" s="27">
        <v>76</v>
      </c>
      <c r="D35" s="27">
        <v>3066</v>
      </c>
      <c r="E35" s="27">
        <v>99896</v>
      </c>
    </row>
    <row r="36" spans="1:5" ht="22.5" customHeight="1" x14ac:dyDescent="0.2">
      <c r="A36" s="112" t="s">
        <v>56</v>
      </c>
      <c r="B36" s="112"/>
      <c r="C36" s="112"/>
      <c r="D36" s="112"/>
      <c r="E36" s="112"/>
    </row>
    <row r="37" spans="1:5" ht="33.75" customHeight="1" x14ac:dyDescent="0.2">
      <c r="A37" s="112" t="s">
        <v>57</v>
      </c>
      <c r="B37" s="112"/>
      <c r="C37" s="112"/>
      <c r="D37" s="112"/>
      <c r="E37" s="112"/>
    </row>
    <row r="38" spans="1:5" x14ac:dyDescent="0.2">
      <c r="A38" s="112" t="s">
        <v>58</v>
      </c>
      <c r="B38" s="112"/>
      <c r="C38" s="112"/>
      <c r="D38" s="112"/>
      <c r="E38" s="112"/>
    </row>
    <row r="39" spans="1:5" x14ac:dyDescent="0.2">
      <c r="A39" s="112" t="s">
        <v>59</v>
      </c>
      <c r="B39" s="112"/>
      <c r="C39" s="112"/>
      <c r="D39" s="112"/>
      <c r="E39" s="112"/>
    </row>
  </sheetData>
  <sheetProtection sheet="1"/>
  <mergeCells count="6">
    <mergeCell ref="A39:E39"/>
    <mergeCell ref="B1:E1"/>
    <mergeCell ref="B9:D9"/>
    <mergeCell ref="A36:E36"/>
    <mergeCell ref="A37:E37"/>
    <mergeCell ref="A38:E38"/>
  </mergeCells>
  <hyperlinks>
    <hyperlink ref="A7" r:id="rId1" xr:uid="{00000000-0004-0000-0200-000000000000}"/>
  </hyperlinks>
  <pageMargins left="0.7" right="0.7" top="0.75" bottom="0.75" header="0.3" footer="0.3"/>
  <pageSetup paperSize="9" orientation="portrait"/>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P34"/>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113"/>
      <c r="C1" s="113"/>
      <c r="D1" s="113"/>
      <c r="E1" s="113"/>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701</v>
      </c>
    </row>
    <row r="6" spans="1:16" ht="15.95" customHeight="1" x14ac:dyDescent="0.2">
      <c r="A6" s="12" t="s">
        <v>25</v>
      </c>
    </row>
    <row r="7" spans="1:16" ht="15" customHeight="1" x14ac:dyDescent="0.2">
      <c r="A7" s="6" t="s">
        <v>23</v>
      </c>
    </row>
    <row r="9" spans="1:16" x14ac:dyDescent="0.2">
      <c r="A9" s="18"/>
      <c r="B9" s="18"/>
      <c r="C9" s="18"/>
      <c r="D9" s="18"/>
      <c r="E9" s="18"/>
      <c r="F9" s="18"/>
      <c r="G9" s="18"/>
    </row>
    <row r="10" spans="1:16" ht="22.5" x14ac:dyDescent="0.2">
      <c r="A10" s="80" t="s">
        <v>97</v>
      </c>
      <c r="B10" s="80" t="s">
        <v>98</v>
      </c>
      <c r="C10" s="21" t="s">
        <v>31</v>
      </c>
      <c r="D10" s="21" t="s">
        <v>32</v>
      </c>
      <c r="E10" s="21" t="s">
        <v>43</v>
      </c>
      <c r="F10" s="21" t="s">
        <v>99</v>
      </c>
      <c r="G10" s="21" t="s">
        <v>100</v>
      </c>
    </row>
    <row r="11" spans="1:16" x14ac:dyDescent="0.2">
      <c r="A11" s="80" t="s">
        <v>101</v>
      </c>
      <c r="B11" s="80" t="s">
        <v>702</v>
      </c>
      <c r="C11" s="80">
        <v>463</v>
      </c>
      <c r="D11" s="80">
        <v>482</v>
      </c>
      <c r="E11" s="80">
        <v>584</v>
      </c>
      <c r="F11" s="80">
        <v>1701</v>
      </c>
      <c r="G11" s="80">
        <v>6115</v>
      </c>
    </row>
    <row r="12" spans="1:16" x14ac:dyDescent="0.2">
      <c r="A12" s="80" t="s">
        <v>103</v>
      </c>
      <c r="B12" s="80" t="s">
        <v>703</v>
      </c>
      <c r="C12" s="80">
        <v>215</v>
      </c>
      <c r="D12" s="80">
        <v>235</v>
      </c>
      <c r="E12" s="80">
        <v>142</v>
      </c>
      <c r="F12" s="80">
        <v>806</v>
      </c>
      <c r="G12" s="80">
        <v>2842</v>
      </c>
    </row>
    <row r="13" spans="1:16" x14ac:dyDescent="0.2">
      <c r="A13" s="80" t="s">
        <v>105</v>
      </c>
      <c r="B13" s="80" t="s">
        <v>704</v>
      </c>
      <c r="C13" s="80">
        <v>212</v>
      </c>
      <c r="D13" s="80">
        <v>187</v>
      </c>
      <c r="E13" s="80">
        <v>181</v>
      </c>
      <c r="F13" s="80">
        <v>882</v>
      </c>
      <c r="G13" s="80">
        <v>2734</v>
      </c>
    </row>
    <row r="14" spans="1:16" x14ac:dyDescent="0.2">
      <c r="A14" s="80" t="s">
        <v>107</v>
      </c>
      <c r="B14" s="80" t="s">
        <v>705</v>
      </c>
      <c r="C14" s="80">
        <v>148</v>
      </c>
      <c r="D14" s="80">
        <v>133</v>
      </c>
      <c r="E14" s="80">
        <v>133</v>
      </c>
      <c r="F14" s="80">
        <v>573</v>
      </c>
      <c r="G14" s="80">
        <v>1929</v>
      </c>
    </row>
    <row r="15" spans="1:16" x14ac:dyDescent="0.2">
      <c r="A15" s="80" t="s">
        <v>109</v>
      </c>
      <c r="B15" s="80" t="s">
        <v>706</v>
      </c>
      <c r="C15" s="80">
        <v>129</v>
      </c>
      <c r="D15" s="80">
        <v>147</v>
      </c>
      <c r="E15" s="80">
        <v>170</v>
      </c>
      <c r="F15" s="80">
        <v>510</v>
      </c>
      <c r="G15" s="80">
        <v>1703</v>
      </c>
    </row>
    <row r="16" spans="1:16" x14ac:dyDescent="0.2">
      <c r="A16" s="80" t="s">
        <v>111</v>
      </c>
      <c r="B16" s="80" t="s">
        <v>707</v>
      </c>
      <c r="C16" s="80">
        <v>81</v>
      </c>
      <c r="D16" s="80">
        <v>64</v>
      </c>
      <c r="E16" s="80">
        <v>56</v>
      </c>
      <c r="F16" s="80">
        <v>248</v>
      </c>
      <c r="G16" s="80">
        <v>822</v>
      </c>
    </row>
    <row r="17" spans="1:7" x14ac:dyDescent="0.2">
      <c r="A17" s="80" t="s">
        <v>113</v>
      </c>
      <c r="B17" s="80" t="s">
        <v>708</v>
      </c>
      <c r="C17" s="80">
        <v>81</v>
      </c>
      <c r="D17" s="80">
        <v>61</v>
      </c>
      <c r="E17" s="80">
        <v>56</v>
      </c>
      <c r="F17" s="80">
        <v>304</v>
      </c>
      <c r="G17" s="80">
        <v>924</v>
      </c>
    </row>
    <row r="18" spans="1:7" x14ac:dyDescent="0.2">
      <c r="A18" s="80" t="s">
        <v>115</v>
      </c>
      <c r="B18" s="80" t="s">
        <v>709</v>
      </c>
      <c r="C18" s="80">
        <v>80</v>
      </c>
      <c r="D18" s="80">
        <v>147</v>
      </c>
      <c r="E18" s="80">
        <v>180</v>
      </c>
      <c r="F18" s="80">
        <v>763</v>
      </c>
      <c r="G18" s="80">
        <v>2280</v>
      </c>
    </row>
    <row r="19" spans="1:7" x14ac:dyDescent="0.2">
      <c r="A19" s="80" t="s">
        <v>117</v>
      </c>
      <c r="B19" s="80" t="s">
        <v>710</v>
      </c>
      <c r="C19" s="80">
        <v>79</v>
      </c>
      <c r="D19" s="80">
        <v>115</v>
      </c>
      <c r="E19" s="80">
        <v>87</v>
      </c>
      <c r="F19" s="80">
        <v>266</v>
      </c>
      <c r="G19" s="80">
        <v>976</v>
      </c>
    </row>
    <row r="20" spans="1:7" x14ac:dyDescent="0.2">
      <c r="A20" s="80" t="s">
        <v>119</v>
      </c>
      <c r="B20" s="80" t="s">
        <v>711</v>
      </c>
      <c r="C20" s="80">
        <v>76</v>
      </c>
      <c r="D20" s="80">
        <v>69</v>
      </c>
      <c r="E20" s="80">
        <v>70</v>
      </c>
      <c r="F20" s="80">
        <v>258</v>
      </c>
      <c r="G20" s="80">
        <v>777</v>
      </c>
    </row>
    <row r="21" spans="1:7" x14ac:dyDescent="0.2">
      <c r="A21" s="80" t="s">
        <v>121</v>
      </c>
      <c r="B21" s="80" t="s">
        <v>712</v>
      </c>
      <c r="C21" s="80">
        <v>65</v>
      </c>
      <c r="D21" s="80">
        <v>67</v>
      </c>
      <c r="E21" s="80">
        <v>56</v>
      </c>
      <c r="F21" s="80">
        <v>256</v>
      </c>
      <c r="G21" s="80">
        <v>802</v>
      </c>
    </row>
    <row r="22" spans="1:7" x14ac:dyDescent="0.2">
      <c r="A22" s="80" t="s">
        <v>123</v>
      </c>
      <c r="B22" s="80" t="s">
        <v>713</v>
      </c>
      <c r="C22" s="80">
        <v>52</v>
      </c>
      <c r="D22" s="80">
        <v>87</v>
      </c>
      <c r="E22" s="80">
        <v>47</v>
      </c>
      <c r="F22" s="80">
        <v>246</v>
      </c>
      <c r="G22" s="80">
        <v>729</v>
      </c>
    </row>
    <row r="23" spans="1:7" x14ac:dyDescent="0.2">
      <c r="A23" s="80" t="s">
        <v>125</v>
      </c>
      <c r="B23" s="80" t="s">
        <v>714</v>
      </c>
      <c r="C23" s="80">
        <v>49</v>
      </c>
      <c r="D23" s="80">
        <v>45</v>
      </c>
      <c r="E23" s="80">
        <v>18</v>
      </c>
      <c r="F23" s="80">
        <v>191</v>
      </c>
      <c r="G23" s="80">
        <v>411</v>
      </c>
    </row>
    <row r="24" spans="1:7" x14ac:dyDescent="0.2">
      <c r="A24" s="80" t="s">
        <v>127</v>
      </c>
      <c r="B24" s="80" t="s">
        <v>715</v>
      </c>
      <c r="C24" s="80">
        <v>47</v>
      </c>
      <c r="D24" s="80">
        <v>52</v>
      </c>
      <c r="E24" s="80">
        <v>69</v>
      </c>
      <c r="F24" s="80">
        <v>258</v>
      </c>
      <c r="G24" s="80">
        <v>741</v>
      </c>
    </row>
    <row r="25" spans="1:7" x14ac:dyDescent="0.2">
      <c r="A25" s="80" t="s">
        <v>129</v>
      </c>
      <c r="B25" s="80" t="s">
        <v>716</v>
      </c>
      <c r="C25" s="80">
        <v>42</v>
      </c>
      <c r="D25" s="80">
        <v>37</v>
      </c>
      <c r="E25" s="80">
        <v>48</v>
      </c>
      <c r="F25" s="80">
        <v>161</v>
      </c>
      <c r="G25" s="80">
        <v>523</v>
      </c>
    </row>
    <row r="26" spans="1:7" x14ac:dyDescent="0.2">
      <c r="A26" s="80" t="s">
        <v>131</v>
      </c>
      <c r="B26" s="80" t="s">
        <v>717</v>
      </c>
      <c r="C26" s="80">
        <v>40</v>
      </c>
      <c r="D26" s="80">
        <v>38</v>
      </c>
      <c r="E26" s="80">
        <v>24</v>
      </c>
      <c r="F26" s="80">
        <v>156</v>
      </c>
      <c r="G26" s="80">
        <v>615</v>
      </c>
    </row>
    <row r="27" spans="1:7" x14ac:dyDescent="0.2">
      <c r="A27" s="80" t="s">
        <v>133</v>
      </c>
      <c r="B27" s="80" t="s">
        <v>718</v>
      </c>
      <c r="C27" s="80">
        <v>39</v>
      </c>
      <c r="D27" s="80">
        <v>34</v>
      </c>
      <c r="E27" s="80">
        <v>42</v>
      </c>
      <c r="F27" s="80">
        <v>133</v>
      </c>
      <c r="G27" s="80">
        <v>420</v>
      </c>
    </row>
    <row r="28" spans="1:7" x14ac:dyDescent="0.2">
      <c r="A28" s="80" t="s">
        <v>135</v>
      </c>
      <c r="B28" s="80" t="s">
        <v>719</v>
      </c>
      <c r="C28" s="80">
        <v>37</v>
      </c>
      <c r="D28" s="80">
        <v>62</v>
      </c>
      <c r="E28" s="80">
        <v>45</v>
      </c>
      <c r="F28" s="80">
        <v>171</v>
      </c>
      <c r="G28" s="80">
        <v>578</v>
      </c>
    </row>
    <row r="29" spans="1:7" x14ac:dyDescent="0.2">
      <c r="A29" s="80" t="s">
        <v>137</v>
      </c>
      <c r="B29" s="80" t="s">
        <v>720</v>
      </c>
      <c r="C29" s="80">
        <v>31</v>
      </c>
      <c r="D29" s="80">
        <v>33</v>
      </c>
      <c r="E29" s="80">
        <v>47</v>
      </c>
      <c r="F29" s="80">
        <v>111</v>
      </c>
      <c r="G29" s="80">
        <v>503</v>
      </c>
    </row>
    <row r="30" spans="1:7" x14ac:dyDescent="0.2">
      <c r="A30" s="80" t="s">
        <v>139</v>
      </c>
      <c r="B30" s="80" t="s">
        <v>721</v>
      </c>
      <c r="C30" s="80">
        <v>30</v>
      </c>
      <c r="D30" s="80">
        <v>38</v>
      </c>
      <c r="E30" s="80">
        <v>54</v>
      </c>
      <c r="F30" s="80">
        <v>154</v>
      </c>
      <c r="G30" s="80">
        <v>382</v>
      </c>
    </row>
    <row r="31" spans="1:7" x14ac:dyDescent="0.2">
      <c r="A31" s="80" t="s">
        <v>141</v>
      </c>
      <c r="B31" s="80" t="s">
        <v>647</v>
      </c>
      <c r="C31" s="80">
        <v>1262</v>
      </c>
      <c r="D31" s="80">
        <v>1466</v>
      </c>
      <c r="E31" s="80">
        <v>1574</v>
      </c>
      <c r="F31" s="80">
        <v>4918</v>
      </c>
      <c r="G31" s="80">
        <v>17084</v>
      </c>
    </row>
    <row r="32" spans="1:7" x14ac:dyDescent="0.2">
      <c r="A32" s="81" t="s">
        <v>30</v>
      </c>
      <c r="B32" s="81" t="s">
        <v>163</v>
      </c>
      <c r="C32" s="81">
        <v>3258</v>
      </c>
      <c r="D32" s="81">
        <v>3599</v>
      </c>
      <c r="E32" s="81">
        <v>3683</v>
      </c>
      <c r="F32" s="81">
        <v>13066</v>
      </c>
      <c r="G32" s="81">
        <v>43890</v>
      </c>
    </row>
    <row r="33" spans="1:7" ht="22.5" customHeight="1" x14ac:dyDescent="0.2">
      <c r="A33" s="112" t="s">
        <v>722</v>
      </c>
      <c r="B33" s="112"/>
      <c r="C33" s="112"/>
      <c r="D33" s="112"/>
      <c r="E33" s="112"/>
      <c r="F33" s="112"/>
      <c r="G33" s="112"/>
    </row>
    <row r="34" spans="1:7" x14ac:dyDescent="0.2">
      <c r="A34" s="112" t="s">
        <v>59</v>
      </c>
      <c r="B34" s="112"/>
      <c r="C34" s="112"/>
      <c r="D34" s="112"/>
      <c r="E34" s="112"/>
      <c r="F34" s="112"/>
      <c r="G34" s="112"/>
    </row>
  </sheetData>
  <sheetProtection sheet="1"/>
  <mergeCells count="3">
    <mergeCell ref="B1:E1"/>
    <mergeCell ref="A33:G33"/>
    <mergeCell ref="A34:G34"/>
  </mergeCells>
  <hyperlinks>
    <hyperlink ref="A7" r:id="rId1" xr:uid="{00000000-0004-0000-1D00-000000000000}"/>
  </hyperlinks>
  <pageMargins left="0.7" right="0.7" top="0.75" bottom="0.75" header="0.3" footer="0.3"/>
  <pageSetup paperSize="9" orientation="portrait"/>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P22"/>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113"/>
      <c r="C1" s="113"/>
      <c r="D1" s="113"/>
      <c r="E1" s="113"/>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724</v>
      </c>
    </row>
    <row r="6" spans="1:16" ht="15.95" customHeight="1" x14ac:dyDescent="0.2">
      <c r="A6" s="12" t="s">
        <v>25</v>
      </c>
    </row>
    <row r="7" spans="1:16" ht="15" customHeight="1" x14ac:dyDescent="0.2">
      <c r="A7" s="6" t="s">
        <v>23</v>
      </c>
    </row>
    <row r="9" spans="1:16" x14ac:dyDescent="0.2">
      <c r="A9" s="18"/>
      <c r="B9" s="18"/>
      <c r="C9" s="18"/>
      <c r="D9" s="18"/>
      <c r="E9" s="18"/>
      <c r="F9" s="18"/>
    </row>
    <row r="10" spans="1:16" ht="22.5" x14ac:dyDescent="0.2">
      <c r="A10" s="82" t="s">
        <v>651</v>
      </c>
      <c r="B10" s="21" t="s">
        <v>31</v>
      </c>
      <c r="C10" s="21" t="s">
        <v>32</v>
      </c>
      <c r="D10" s="21" t="s">
        <v>43</v>
      </c>
      <c r="E10" s="21" t="s">
        <v>99</v>
      </c>
      <c r="F10" s="21" t="s">
        <v>100</v>
      </c>
    </row>
    <row r="11" spans="1:16" x14ac:dyDescent="0.2">
      <c r="A11" s="82" t="s">
        <v>652</v>
      </c>
      <c r="B11" s="82">
        <v>31</v>
      </c>
      <c r="C11" s="82">
        <v>13</v>
      </c>
      <c r="D11" s="82">
        <v>15</v>
      </c>
      <c r="E11" s="82">
        <v>82</v>
      </c>
      <c r="F11" s="82">
        <v>265</v>
      </c>
    </row>
    <row r="12" spans="1:16" x14ac:dyDescent="0.2">
      <c r="A12" s="82" t="s">
        <v>725</v>
      </c>
      <c r="B12" s="82">
        <v>90</v>
      </c>
      <c r="C12" s="82">
        <v>88</v>
      </c>
      <c r="D12" s="82">
        <v>121</v>
      </c>
      <c r="E12" s="82">
        <v>307</v>
      </c>
      <c r="F12" s="82">
        <v>1267</v>
      </c>
    </row>
    <row r="13" spans="1:16" x14ac:dyDescent="0.2">
      <c r="A13" s="82" t="s">
        <v>655</v>
      </c>
      <c r="B13" s="82">
        <v>292</v>
      </c>
      <c r="C13" s="82">
        <v>273</v>
      </c>
      <c r="D13" s="82">
        <v>339</v>
      </c>
      <c r="E13" s="82">
        <v>1050</v>
      </c>
      <c r="F13" s="82">
        <v>3628</v>
      </c>
    </row>
    <row r="14" spans="1:16" x14ac:dyDescent="0.2">
      <c r="A14" s="82" t="s">
        <v>656</v>
      </c>
      <c r="B14" s="82">
        <v>407</v>
      </c>
      <c r="C14" s="82">
        <v>520</v>
      </c>
      <c r="D14" s="82">
        <v>556</v>
      </c>
      <c r="E14" s="82">
        <v>1897</v>
      </c>
      <c r="F14" s="82">
        <v>6723</v>
      </c>
    </row>
    <row r="15" spans="1:16" x14ac:dyDescent="0.2">
      <c r="A15" s="82" t="s">
        <v>657</v>
      </c>
      <c r="B15" s="82">
        <v>1194</v>
      </c>
      <c r="C15" s="82">
        <v>1390</v>
      </c>
      <c r="D15" s="82">
        <v>1415</v>
      </c>
      <c r="E15" s="82">
        <v>5331</v>
      </c>
      <c r="F15" s="82">
        <v>16918</v>
      </c>
    </row>
    <row r="16" spans="1:16" x14ac:dyDescent="0.2">
      <c r="A16" s="82" t="s">
        <v>658</v>
      </c>
      <c r="B16" s="82">
        <v>1031</v>
      </c>
      <c r="C16" s="82">
        <v>1116</v>
      </c>
      <c r="D16" s="82">
        <v>1075</v>
      </c>
      <c r="E16" s="82">
        <v>3725</v>
      </c>
      <c r="F16" s="82">
        <v>12749</v>
      </c>
    </row>
    <row r="17" spans="1:6" x14ac:dyDescent="0.2">
      <c r="A17" s="82" t="s">
        <v>659</v>
      </c>
      <c r="B17" s="82">
        <v>198</v>
      </c>
      <c r="C17" s="82">
        <v>182</v>
      </c>
      <c r="D17" s="82">
        <v>138</v>
      </c>
      <c r="E17" s="82">
        <v>614</v>
      </c>
      <c r="F17" s="82">
        <v>2105</v>
      </c>
    </row>
    <row r="18" spans="1:6" x14ac:dyDescent="0.2">
      <c r="A18" s="82" t="s">
        <v>726</v>
      </c>
      <c r="B18" s="82">
        <v>15</v>
      </c>
      <c r="C18" s="82">
        <v>17</v>
      </c>
      <c r="D18" s="82">
        <v>24</v>
      </c>
      <c r="E18" s="82">
        <v>60</v>
      </c>
      <c r="F18" s="82">
        <v>231</v>
      </c>
    </row>
    <row r="19" spans="1:6" x14ac:dyDescent="0.2">
      <c r="A19" s="82" t="s">
        <v>727</v>
      </c>
      <c r="B19" s="82">
        <v>0</v>
      </c>
      <c r="C19" s="82">
        <v>0</v>
      </c>
      <c r="D19" s="82">
        <v>0</v>
      </c>
      <c r="E19" s="82">
        <v>0</v>
      </c>
      <c r="F19" s="82">
        <v>4</v>
      </c>
    </row>
    <row r="20" spans="1:6" x14ac:dyDescent="0.2">
      <c r="A20" s="83" t="s">
        <v>30</v>
      </c>
      <c r="B20" s="83">
        <v>3258</v>
      </c>
      <c r="C20" s="83">
        <v>3599</v>
      </c>
      <c r="D20" s="83">
        <v>3683</v>
      </c>
      <c r="E20" s="83">
        <v>13066</v>
      </c>
      <c r="F20" s="83">
        <v>43890</v>
      </c>
    </row>
    <row r="21" spans="1:6" ht="22.5" customHeight="1" x14ac:dyDescent="0.2">
      <c r="A21" s="112" t="s">
        <v>722</v>
      </c>
      <c r="B21" s="112"/>
      <c r="C21" s="112"/>
      <c r="D21" s="112"/>
      <c r="E21" s="112"/>
      <c r="F21" s="112"/>
    </row>
    <row r="22" spans="1:6" x14ac:dyDescent="0.2">
      <c r="A22" s="112" t="s">
        <v>59</v>
      </c>
      <c r="B22" s="112"/>
      <c r="C22" s="112"/>
      <c r="D22" s="112"/>
      <c r="E22" s="112"/>
      <c r="F22" s="112"/>
    </row>
  </sheetData>
  <sheetProtection sheet="1"/>
  <mergeCells count="3">
    <mergeCell ref="B1:E1"/>
    <mergeCell ref="A21:F21"/>
    <mergeCell ref="A22:F22"/>
  </mergeCells>
  <hyperlinks>
    <hyperlink ref="A7" r:id="rId1" xr:uid="{00000000-0004-0000-1E00-000000000000}"/>
  </hyperlinks>
  <pageMargins left="0.7" right="0.7" top="0.75" bottom="0.75" header="0.3" footer="0.3"/>
  <pageSetup paperSize="9" orientation="portrait"/>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P37"/>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113"/>
      <c r="C1" s="113"/>
      <c r="D1" s="113"/>
      <c r="E1" s="113"/>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729</v>
      </c>
    </row>
    <row r="6" spans="1:16" ht="15.95" customHeight="1" x14ac:dyDescent="0.2">
      <c r="A6" s="12" t="s">
        <v>25</v>
      </c>
    </row>
    <row r="7" spans="1:16" ht="15" customHeight="1" x14ac:dyDescent="0.2">
      <c r="A7" s="6" t="s">
        <v>23</v>
      </c>
    </row>
    <row r="9" spans="1:16" x14ac:dyDescent="0.2">
      <c r="A9" s="18"/>
      <c r="B9" s="18"/>
      <c r="C9" s="18"/>
      <c r="D9" s="18"/>
      <c r="E9" s="18"/>
      <c r="F9" s="18"/>
      <c r="G9" s="18"/>
      <c r="H9" s="18"/>
    </row>
    <row r="10" spans="1:16" ht="45" x14ac:dyDescent="0.2">
      <c r="A10" s="84" t="s">
        <v>27</v>
      </c>
      <c r="B10" s="21" t="s">
        <v>80</v>
      </c>
      <c r="C10" s="21" t="s">
        <v>730</v>
      </c>
      <c r="D10" s="21" t="s">
        <v>85</v>
      </c>
      <c r="E10" s="21" t="s">
        <v>731</v>
      </c>
      <c r="F10" s="21" t="s">
        <v>732</v>
      </c>
      <c r="G10" s="21" t="s">
        <v>733</v>
      </c>
      <c r="H10" s="21" t="s">
        <v>30</v>
      </c>
    </row>
    <row r="11" spans="1:16" x14ac:dyDescent="0.2">
      <c r="A11" s="84" t="s">
        <v>31</v>
      </c>
      <c r="B11" s="84">
        <v>15</v>
      </c>
      <c r="C11" s="84">
        <v>3</v>
      </c>
      <c r="D11" s="84">
        <v>3</v>
      </c>
      <c r="E11" s="84">
        <v>1</v>
      </c>
      <c r="F11" s="84">
        <v>0</v>
      </c>
      <c r="G11" s="84">
        <v>0</v>
      </c>
      <c r="H11" s="84">
        <v>22</v>
      </c>
    </row>
    <row r="12" spans="1:16" x14ac:dyDescent="0.2">
      <c r="A12" s="84" t="s">
        <v>32</v>
      </c>
      <c r="B12" s="84">
        <v>17</v>
      </c>
      <c r="C12" s="84">
        <v>2</v>
      </c>
      <c r="D12" s="84">
        <v>3</v>
      </c>
      <c r="E12" s="84">
        <v>0</v>
      </c>
      <c r="F12" s="84">
        <v>1</v>
      </c>
      <c r="G12" s="84">
        <v>0</v>
      </c>
      <c r="H12" s="84">
        <v>23</v>
      </c>
    </row>
    <row r="13" spans="1:16" x14ac:dyDescent="0.2">
      <c r="A13" s="84" t="s">
        <v>33</v>
      </c>
      <c r="B13" s="84">
        <v>14</v>
      </c>
      <c r="C13" s="84">
        <v>6</v>
      </c>
      <c r="D13" s="84">
        <v>10</v>
      </c>
      <c r="E13" s="84">
        <v>0</v>
      </c>
      <c r="F13" s="84">
        <v>2</v>
      </c>
      <c r="G13" s="84">
        <v>0</v>
      </c>
      <c r="H13" s="84">
        <v>32</v>
      </c>
    </row>
    <row r="14" spans="1:16" x14ac:dyDescent="0.2">
      <c r="A14" s="84" t="s">
        <v>34</v>
      </c>
      <c r="B14" s="84">
        <v>10</v>
      </c>
      <c r="C14" s="84">
        <v>2</v>
      </c>
      <c r="D14" s="84">
        <v>1</v>
      </c>
      <c r="E14" s="84">
        <v>0</v>
      </c>
      <c r="F14" s="84">
        <v>1</v>
      </c>
      <c r="G14" s="84">
        <v>0</v>
      </c>
      <c r="H14" s="84">
        <v>14</v>
      </c>
    </row>
    <row r="15" spans="1:16" x14ac:dyDescent="0.2">
      <c r="A15" s="84" t="s">
        <v>35</v>
      </c>
      <c r="B15" s="84">
        <v>20</v>
      </c>
      <c r="C15" s="84">
        <v>3</v>
      </c>
      <c r="D15" s="84">
        <v>2</v>
      </c>
      <c r="E15" s="84">
        <v>0</v>
      </c>
      <c r="F15" s="84">
        <v>1</v>
      </c>
      <c r="G15" s="84">
        <v>0</v>
      </c>
      <c r="H15" s="84">
        <v>26</v>
      </c>
    </row>
    <row r="16" spans="1:16" x14ac:dyDescent="0.2">
      <c r="A16" s="84" t="s">
        <v>36</v>
      </c>
      <c r="B16" s="84">
        <v>19</v>
      </c>
      <c r="C16" s="84">
        <v>3</v>
      </c>
      <c r="D16" s="84">
        <v>8</v>
      </c>
      <c r="E16" s="84">
        <v>0</v>
      </c>
      <c r="F16" s="84">
        <v>1</v>
      </c>
      <c r="G16" s="84">
        <v>0</v>
      </c>
      <c r="H16" s="84">
        <v>31</v>
      </c>
    </row>
    <row r="17" spans="1:8" x14ac:dyDescent="0.2">
      <c r="A17" s="84" t="s">
        <v>37</v>
      </c>
      <c r="B17" s="84">
        <v>41</v>
      </c>
      <c r="C17" s="84">
        <v>2</v>
      </c>
      <c r="D17" s="84">
        <v>3</v>
      </c>
      <c r="E17" s="84">
        <v>0</v>
      </c>
      <c r="F17" s="84">
        <v>1</v>
      </c>
      <c r="G17" s="84">
        <v>0</v>
      </c>
      <c r="H17" s="84">
        <v>47</v>
      </c>
    </row>
    <row r="18" spans="1:8" x14ac:dyDescent="0.2">
      <c r="A18" s="84" t="s">
        <v>38</v>
      </c>
      <c r="B18" s="84">
        <v>9</v>
      </c>
      <c r="C18" s="84">
        <v>0</v>
      </c>
      <c r="D18" s="84">
        <v>3</v>
      </c>
      <c r="E18" s="84">
        <v>1</v>
      </c>
      <c r="F18" s="84">
        <v>0</v>
      </c>
      <c r="G18" s="84">
        <v>1</v>
      </c>
      <c r="H18" s="84">
        <v>14</v>
      </c>
    </row>
    <row r="19" spans="1:8" x14ac:dyDescent="0.2">
      <c r="A19" s="84" t="s">
        <v>39</v>
      </c>
      <c r="B19" s="84">
        <v>19</v>
      </c>
      <c r="C19" s="84">
        <v>1</v>
      </c>
      <c r="D19" s="84">
        <v>2</v>
      </c>
      <c r="E19" s="84">
        <v>0</v>
      </c>
      <c r="F19" s="84">
        <v>0</v>
      </c>
      <c r="G19" s="84">
        <v>0</v>
      </c>
      <c r="H19" s="84">
        <v>22</v>
      </c>
    </row>
    <row r="20" spans="1:8" x14ac:dyDescent="0.2">
      <c r="A20" s="84" t="s">
        <v>40</v>
      </c>
      <c r="B20" s="84">
        <v>16</v>
      </c>
      <c r="C20" s="84">
        <v>3</v>
      </c>
      <c r="D20" s="84">
        <v>3</v>
      </c>
      <c r="E20" s="84">
        <v>0</v>
      </c>
      <c r="F20" s="84">
        <v>3</v>
      </c>
      <c r="G20" s="84">
        <v>0</v>
      </c>
      <c r="H20" s="84">
        <v>25</v>
      </c>
    </row>
    <row r="21" spans="1:8" x14ac:dyDescent="0.2">
      <c r="A21" s="84" t="s">
        <v>41</v>
      </c>
      <c r="B21" s="84">
        <v>15</v>
      </c>
      <c r="C21" s="84">
        <v>1</v>
      </c>
      <c r="D21" s="84">
        <v>1</v>
      </c>
      <c r="E21" s="84">
        <v>1</v>
      </c>
      <c r="F21" s="84">
        <v>0</v>
      </c>
      <c r="G21" s="84">
        <v>0</v>
      </c>
      <c r="H21" s="84">
        <v>18</v>
      </c>
    </row>
    <row r="22" spans="1:8" x14ac:dyDescent="0.2">
      <c r="A22" s="84" t="s">
        <v>42</v>
      </c>
      <c r="B22" s="84">
        <v>16</v>
      </c>
      <c r="C22" s="84">
        <v>3</v>
      </c>
      <c r="D22" s="84">
        <v>0</v>
      </c>
      <c r="E22" s="84">
        <v>0</v>
      </c>
      <c r="F22" s="84">
        <v>0</v>
      </c>
      <c r="G22" s="84">
        <v>0</v>
      </c>
      <c r="H22" s="84">
        <v>19</v>
      </c>
    </row>
    <row r="23" spans="1:8" x14ac:dyDescent="0.2">
      <c r="A23" s="84" t="s">
        <v>43</v>
      </c>
      <c r="B23" s="84">
        <v>20</v>
      </c>
      <c r="C23" s="84">
        <v>6</v>
      </c>
      <c r="D23" s="84">
        <v>1</v>
      </c>
      <c r="E23" s="84">
        <v>0</v>
      </c>
      <c r="F23" s="84">
        <v>0</v>
      </c>
      <c r="G23" s="84">
        <v>0</v>
      </c>
      <c r="H23" s="84">
        <v>27</v>
      </c>
    </row>
    <row r="24" spans="1:8" x14ac:dyDescent="0.2">
      <c r="A24" s="84" t="s">
        <v>44</v>
      </c>
      <c r="B24" s="84">
        <v>13</v>
      </c>
      <c r="C24" s="84">
        <v>2</v>
      </c>
      <c r="D24" s="84">
        <v>3</v>
      </c>
      <c r="E24" s="84">
        <v>0</v>
      </c>
      <c r="F24" s="84">
        <v>0</v>
      </c>
      <c r="G24" s="84">
        <v>0</v>
      </c>
      <c r="H24" s="84">
        <v>18</v>
      </c>
    </row>
    <row r="25" spans="1:8" x14ac:dyDescent="0.2">
      <c r="A25" s="84" t="s">
        <v>45</v>
      </c>
      <c r="B25" s="84">
        <v>12</v>
      </c>
      <c r="C25" s="84">
        <v>2</v>
      </c>
      <c r="D25" s="84">
        <v>6</v>
      </c>
      <c r="E25" s="84">
        <v>1</v>
      </c>
      <c r="F25" s="84">
        <v>1</v>
      </c>
      <c r="G25" s="84">
        <v>0</v>
      </c>
      <c r="H25" s="84">
        <v>22</v>
      </c>
    </row>
    <row r="26" spans="1:8" x14ac:dyDescent="0.2">
      <c r="A26" s="84" t="s">
        <v>46</v>
      </c>
      <c r="B26" s="84">
        <v>17</v>
      </c>
      <c r="C26" s="84">
        <v>1</v>
      </c>
      <c r="D26" s="84">
        <v>3</v>
      </c>
      <c r="E26" s="84">
        <v>0</v>
      </c>
      <c r="F26" s="84">
        <v>0</v>
      </c>
      <c r="G26" s="84">
        <v>0</v>
      </c>
      <c r="H26" s="84">
        <v>21</v>
      </c>
    </row>
    <row r="27" spans="1:8" x14ac:dyDescent="0.2">
      <c r="A27" s="84" t="s">
        <v>47</v>
      </c>
      <c r="B27" s="84">
        <v>13</v>
      </c>
      <c r="C27" s="84">
        <v>1</v>
      </c>
      <c r="D27" s="84">
        <v>3</v>
      </c>
      <c r="E27" s="84">
        <v>1</v>
      </c>
      <c r="F27" s="84">
        <v>0</v>
      </c>
      <c r="G27" s="84">
        <v>0</v>
      </c>
      <c r="H27" s="84">
        <v>18</v>
      </c>
    </row>
    <row r="28" spans="1:8" x14ac:dyDescent="0.2">
      <c r="A28" s="84" t="s">
        <v>48</v>
      </c>
      <c r="B28" s="84">
        <v>19</v>
      </c>
      <c r="C28" s="84">
        <v>4</v>
      </c>
      <c r="D28" s="84">
        <v>1</v>
      </c>
      <c r="E28" s="84">
        <v>1</v>
      </c>
      <c r="F28" s="84">
        <v>1</v>
      </c>
      <c r="G28" s="84">
        <v>1</v>
      </c>
      <c r="H28" s="84">
        <v>27</v>
      </c>
    </row>
    <row r="29" spans="1:8" x14ac:dyDescent="0.2">
      <c r="A29" s="84" t="s">
        <v>49</v>
      </c>
      <c r="B29" s="84">
        <v>11</v>
      </c>
      <c r="C29" s="84">
        <v>4</v>
      </c>
      <c r="D29" s="84">
        <v>2</v>
      </c>
      <c r="E29" s="84">
        <v>0</v>
      </c>
      <c r="F29" s="84">
        <v>0</v>
      </c>
      <c r="G29" s="84">
        <v>0</v>
      </c>
      <c r="H29" s="84">
        <v>17</v>
      </c>
    </row>
    <row r="30" spans="1:8" x14ac:dyDescent="0.2">
      <c r="A30" s="84" t="s">
        <v>50</v>
      </c>
      <c r="B30" s="84">
        <v>11</v>
      </c>
      <c r="C30" s="84">
        <v>3</v>
      </c>
      <c r="D30" s="84">
        <v>3</v>
      </c>
      <c r="E30" s="84">
        <v>1</v>
      </c>
      <c r="F30" s="84">
        <v>0</v>
      </c>
      <c r="G30" s="84">
        <v>0</v>
      </c>
      <c r="H30" s="84">
        <v>18</v>
      </c>
    </row>
    <row r="31" spans="1:8" x14ac:dyDescent="0.2">
      <c r="A31" s="84" t="s">
        <v>51</v>
      </c>
      <c r="B31" s="84">
        <v>27</v>
      </c>
      <c r="C31" s="84">
        <v>1</v>
      </c>
      <c r="D31" s="84">
        <v>1</v>
      </c>
      <c r="E31" s="84">
        <v>2</v>
      </c>
      <c r="F31" s="84">
        <v>1</v>
      </c>
      <c r="G31" s="84">
        <v>0</v>
      </c>
      <c r="H31" s="84">
        <v>32</v>
      </c>
    </row>
    <row r="32" spans="1:8" x14ac:dyDescent="0.2">
      <c r="A32" s="84" t="s">
        <v>52</v>
      </c>
      <c r="B32" s="84">
        <v>13</v>
      </c>
      <c r="C32" s="84">
        <v>4</v>
      </c>
      <c r="D32" s="84">
        <v>0</v>
      </c>
      <c r="E32" s="84">
        <v>1</v>
      </c>
      <c r="F32" s="84">
        <v>0</v>
      </c>
      <c r="G32" s="84">
        <v>0</v>
      </c>
      <c r="H32" s="84">
        <v>18</v>
      </c>
    </row>
    <row r="33" spans="1:8" x14ac:dyDescent="0.2">
      <c r="A33" s="84" t="s">
        <v>53</v>
      </c>
      <c r="B33" s="84">
        <v>20</v>
      </c>
      <c r="C33" s="84">
        <v>3</v>
      </c>
      <c r="D33" s="84">
        <v>3</v>
      </c>
      <c r="E33" s="84">
        <v>2</v>
      </c>
      <c r="F33" s="84">
        <v>0</v>
      </c>
      <c r="G33" s="84">
        <v>0</v>
      </c>
      <c r="H33" s="84">
        <v>28</v>
      </c>
    </row>
    <row r="34" spans="1:8" x14ac:dyDescent="0.2">
      <c r="A34" s="84" t="s">
        <v>54</v>
      </c>
      <c r="B34" s="84">
        <v>17</v>
      </c>
      <c r="C34" s="84">
        <v>5</v>
      </c>
      <c r="D34" s="84">
        <v>1</v>
      </c>
      <c r="E34" s="84">
        <v>0</v>
      </c>
      <c r="F34" s="84">
        <v>0</v>
      </c>
      <c r="G34" s="84">
        <v>2</v>
      </c>
      <c r="H34" s="84">
        <v>25</v>
      </c>
    </row>
    <row r="35" spans="1:8" x14ac:dyDescent="0.2">
      <c r="A35" s="85" t="s">
        <v>55</v>
      </c>
      <c r="B35" s="85">
        <v>4</v>
      </c>
      <c r="C35" s="85">
        <v>1</v>
      </c>
      <c r="D35" s="85">
        <v>0</v>
      </c>
      <c r="E35" s="85">
        <v>0</v>
      </c>
      <c r="F35" s="85">
        <v>0</v>
      </c>
      <c r="G35" s="85">
        <v>0</v>
      </c>
      <c r="H35" s="85">
        <v>5</v>
      </c>
    </row>
    <row r="36" spans="1:8" x14ac:dyDescent="0.2">
      <c r="A36" s="112" t="s">
        <v>734</v>
      </c>
      <c r="B36" s="112"/>
      <c r="C36" s="112"/>
      <c r="D36" s="112"/>
      <c r="E36" s="112"/>
      <c r="F36" s="112"/>
      <c r="G36" s="112"/>
      <c r="H36" s="112"/>
    </row>
    <row r="37" spans="1:8" x14ac:dyDescent="0.2">
      <c r="A37" s="84"/>
      <c r="B37" s="84"/>
      <c r="C37" s="84"/>
      <c r="D37" s="84"/>
      <c r="E37" s="84"/>
      <c r="F37" s="84"/>
      <c r="G37" s="84"/>
      <c r="H37" s="84"/>
    </row>
  </sheetData>
  <sheetProtection sheet="1"/>
  <mergeCells count="2">
    <mergeCell ref="B1:E1"/>
    <mergeCell ref="A36:H36"/>
  </mergeCells>
  <hyperlinks>
    <hyperlink ref="A7" r:id="rId1" xr:uid="{00000000-0004-0000-1F00-000000000000}"/>
  </hyperlinks>
  <pageMargins left="0.7" right="0.7" top="0.75" bottom="0.75" header="0.3" footer="0.3"/>
  <pageSetup paperSize="9" orientation="portrait"/>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P37"/>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113"/>
      <c r="C1" s="113"/>
      <c r="D1" s="113"/>
      <c r="E1" s="113"/>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736</v>
      </c>
    </row>
    <row r="6" spans="1:16" ht="15.95" customHeight="1" x14ac:dyDescent="0.2">
      <c r="A6" s="12" t="s">
        <v>25</v>
      </c>
    </row>
    <row r="7" spans="1:16" ht="15" customHeight="1" x14ac:dyDescent="0.2">
      <c r="A7" s="6" t="s">
        <v>23</v>
      </c>
    </row>
    <row r="8" spans="1:16" x14ac:dyDescent="0.2">
      <c r="A8" s="18"/>
      <c r="B8" s="18"/>
      <c r="C8" s="18"/>
      <c r="D8" s="18"/>
      <c r="E8" s="18"/>
      <c r="F8" s="18"/>
      <c r="G8" s="18"/>
      <c r="H8" s="18"/>
    </row>
    <row r="9" spans="1:16" x14ac:dyDescent="0.2">
      <c r="B9" s="114" t="s">
        <v>737</v>
      </c>
      <c r="C9" s="114"/>
      <c r="D9" s="114"/>
      <c r="E9" s="114"/>
      <c r="F9" s="114"/>
      <c r="G9" s="114"/>
    </row>
    <row r="10" spans="1:16" ht="45" x14ac:dyDescent="0.2">
      <c r="A10" s="86" t="s">
        <v>27</v>
      </c>
      <c r="B10" s="21" t="s">
        <v>80</v>
      </c>
      <c r="C10" s="21" t="s">
        <v>730</v>
      </c>
      <c r="D10" s="21" t="s">
        <v>85</v>
      </c>
      <c r="E10" s="21" t="s">
        <v>731</v>
      </c>
      <c r="F10" s="21" t="s">
        <v>732</v>
      </c>
      <c r="G10" s="21" t="s">
        <v>733</v>
      </c>
      <c r="H10" s="21" t="s">
        <v>30</v>
      </c>
    </row>
    <row r="11" spans="1:16" x14ac:dyDescent="0.2">
      <c r="A11" s="86" t="s">
        <v>31</v>
      </c>
      <c r="B11" s="86">
        <v>38470</v>
      </c>
      <c r="C11" s="86">
        <v>10937</v>
      </c>
      <c r="D11" s="86">
        <v>1119</v>
      </c>
      <c r="E11" s="86">
        <v>130</v>
      </c>
      <c r="F11" s="86">
        <v>0</v>
      </c>
      <c r="G11" s="86">
        <v>0</v>
      </c>
      <c r="H11" s="86">
        <v>50656</v>
      </c>
    </row>
    <row r="12" spans="1:16" x14ac:dyDescent="0.2">
      <c r="A12" s="86" t="s">
        <v>32</v>
      </c>
      <c r="B12" s="86">
        <v>14258</v>
      </c>
      <c r="C12" s="86">
        <v>1390</v>
      </c>
      <c r="D12" s="86">
        <v>3024</v>
      </c>
      <c r="E12" s="86">
        <v>0</v>
      </c>
      <c r="F12" s="86">
        <v>13</v>
      </c>
      <c r="G12" s="86">
        <v>0</v>
      </c>
      <c r="H12" s="86">
        <v>18685</v>
      </c>
    </row>
    <row r="13" spans="1:16" x14ac:dyDescent="0.2">
      <c r="A13" s="86" t="s">
        <v>33</v>
      </c>
      <c r="B13" s="86">
        <v>17152</v>
      </c>
      <c r="C13" s="86">
        <v>1188</v>
      </c>
      <c r="D13" s="86">
        <v>8971</v>
      </c>
      <c r="E13" s="86">
        <v>0</v>
      </c>
      <c r="F13" s="86">
        <v>46</v>
      </c>
      <c r="G13" s="86">
        <v>0</v>
      </c>
      <c r="H13" s="86">
        <v>27357</v>
      </c>
    </row>
    <row r="14" spans="1:16" x14ac:dyDescent="0.2">
      <c r="A14" s="86" t="s">
        <v>34</v>
      </c>
      <c r="B14" s="86">
        <v>26912</v>
      </c>
      <c r="C14" s="86">
        <v>156</v>
      </c>
      <c r="D14" s="86">
        <v>192</v>
      </c>
      <c r="E14" s="86">
        <v>0</v>
      </c>
      <c r="F14" s="86">
        <v>1</v>
      </c>
      <c r="G14" s="86">
        <v>0</v>
      </c>
      <c r="H14" s="86">
        <v>27261</v>
      </c>
    </row>
    <row r="15" spans="1:16" x14ac:dyDescent="0.2">
      <c r="A15" s="86" t="s">
        <v>35</v>
      </c>
      <c r="B15" s="86">
        <v>51542</v>
      </c>
      <c r="C15" s="86">
        <v>2132</v>
      </c>
      <c r="D15" s="86">
        <v>957</v>
      </c>
      <c r="E15" s="86">
        <v>0</v>
      </c>
      <c r="F15" s="86">
        <v>7</v>
      </c>
      <c r="G15" s="86">
        <v>0</v>
      </c>
      <c r="H15" s="86">
        <v>54638</v>
      </c>
    </row>
    <row r="16" spans="1:16" x14ac:dyDescent="0.2">
      <c r="A16" s="86" t="s">
        <v>36</v>
      </c>
      <c r="B16" s="86">
        <v>51066</v>
      </c>
      <c r="C16" s="86">
        <v>1332</v>
      </c>
      <c r="D16" s="86">
        <v>5054</v>
      </c>
      <c r="E16" s="86">
        <v>0</v>
      </c>
      <c r="F16" s="86">
        <v>15</v>
      </c>
      <c r="G16" s="86">
        <v>0</v>
      </c>
      <c r="H16" s="86">
        <v>57467</v>
      </c>
    </row>
    <row r="17" spans="1:8" x14ac:dyDescent="0.2">
      <c r="A17" s="86" t="s">
        <v>37</v>
      </c>
      <c r="B17" s="86">
        <v>202655</v>
      </c>
      <c r="C17" s="86">
        <v>981</v>
      </c>
      <c r="D17" s="86">
        <v>2033</v>
      </c>
      <c r="E17" s="86">
        <v>0</v>
      </c>
      <c r="F17" s="86">
        <v>85</v>
      </c>
      <c r="G17" s="86">
        <v>0</v>
      </c>
      <c r="H17" s="86">
        <v>205754</v>
      </c>
    </row>
    <row r="18" spans="1:8" x14ac:dyDescent="0.2">
      <c r="A18" s="86" t="s">
        <v>38</v>
      </c>
      <c r="B18" s="86">
        <v>4577</v>
      </c>
      <c r="C18" s="86">
        <v>0</v>
      </c>
      <c r="D18" s="86">
        <v>238</v>
      </c>
      <c r="E18" s="86">
        <v>3</v>
      </c>
      <c r="F18" s="86">
        <v>0</v>
      </c>
      <c r="G18" s="86">
        <v>2650</v>
      </c>
      <c r="H18" s="86">
        <v>7468</v>
      </c>
    </row>
    <row r="19" spans="1:8" x14ac:dyDescent="0.2">
      <c r="A19" s="86" t="s">
        <v>39</v>
      </c>
      <c r="B19" s="86">
        <v>1719081</v>
      </c>
      <c r="C19" s="86">
        <v>5704</v>
      </c>
      <c r="D19" s="86">
        <v>476</v>
      </c>
      <c r="E19" s="86">
        <v>0</v>
      </c>
      <c r="F19" s="86">
        <v>0</v>
      </c>
      <c r="G19" s="86">
        <v>0</v>
      </c>
      <c r="H19" s="86">
        <v>1725261</v>
      </c>
    </row>
    <row r="20" spans="1:8" x14ac:dyDescent="0.2">
      <c r="A20" s="86" t="s">
        <v>40</v>
      </c>
      <c r="B20" s="86">
        <v>70898</v>
      </c>
      <c r="C20" s="86">
        <v>5234</v>
      </c>
      <c r="D20" s="86">
        <v>1548</v>
      </c>
      <c r="E20" s="86">
        <v>0</v>
      </c>
      <c r="F20" s="86">
        <v>295</v>
      </c>
      <c r="G20" s="86">
        <v>0</v>
      </c>
      <c r="H20" s="86">
        <v>77975</v>
      </c>
    </row>
    <row r="21" spans="1:8" x14ac:dyDescent="0.2">
      <c r="A21" s="86" t="s">
        <v>41</v>
      </c>
      <c r="B21" s="86">
        <v>3785</v>
      </c>
      <c r="C21" s="86">
        <v>35</v>
      </c>
      <c r="D21" s="86">
        <v>233</v>
      </c>
      <c r="E21" s="86">
        <v>476</v>
      </c>
      <c r="F21" s="86">
        <v>0</v>
      </c>
      <c r="G21" s="86">
        <v>0</v>
      </c>
      <c r="H21" s="86">
        <v>4529</v>
      </c>
    </row>
    <row r="22" spans="1:8" x14ac:dyDescent="0.2">
      <c r="A22" s="86" t="s">
        <v>42</v>
      </c>
      <c r="B22" s="86">
        <v>11880</v>
      </c>
      <c r="C22" s="86">
        <v>1324</v>
      </c>
      <c r="D22" s="86">
        <v>0</v>
      </c>
      <c r="E22" s="86">
        <v>0</v>
      </c>
      <c r="F22" s="86">
        <v>0</v>
      </c>
      <c r="G22" s="86">
        <v>0</v>
      </c>
      <c r="H22" s="86">
        <v>13204</v>
      </c>
    </row>
    <row r="23" spans="1:8" x14ac:dyDescent="0.2">
      <c r="A23" s="86" t="s">
        <v>43</v>
      </c>
      <c r="B23" s="86">
        <v>101984</v>
      </c>
      <c r="C23" s="86">
        <v>2133</v>
      </c>
      <c r="D23" s="86">
        <v>200</v>
      </c>
      <c r="E23" s="86">
        <v>0</v>
      </c>
      <c r="F23" s="86">
        <v>0</v>
      </c>
      <c r="G23" s="86">
        <v>0</v>
      </c>
      <c r="H23" s="86">
        <v>104317</v>
      </c>
    </row>
    <row r="24" spans="1:8" x14ac:dyDescent="0.2">
      <c r="A24" s="86" t="s">
        <v>44</v>
      </c>
      <c r="B24" s="86">
        <v>19250</v>
      </c>
      <c r="C24" s="86">
        <v>913</v>
      </c>
      <c r="D24" s="86">
        <v>538</v>
      </c>
      <c r="E24" s="86">
        <v>0</v>
      </c>
      <c r="F24" s="86">
        <v>0</v>
      </c>
      <c r="G24" s="86">
        <v>0</v>
      </c>
      <c r="H24" s="86">
        <v>20701</v>
      </c>
    </row>
    <row r="25" spans="1:8" x14ac:dyDescent="0.2">
      <c r="A25" s="86" t="s">
        <v>45</v>
      </c>
      <c r="B25" s="86">
        <v>52224</v>
      </c>
      <c r="C25" s="86">
        <v>1210</v>
      </c>
      <c r="D25" s="86">
        <v>765</v>
      </c>
      <c r="E25" s="86">
        <v>26</v>
      </c>
      <c r="F25" s="86">
        <v>128</v>
      </c>
      <c r="G25" s="86">
        <v>0</v>
      </c>
      <c r="H25" s="86">
        <v>54353</v>
      </c>
    </row>
    <row r="26" spans="1:8" x14ac:dyDescent="0.2">
      <c r="A26" s="86" t="s">
        <v>46</v>
      </c>
      <c r="B26" s="86">
        <v>27343</v>
      </c>
      <c r="C26" s="86">
        <v>255</v>
      </c>
      <c r="D26" s="86">
        <v>130</v>
      </c>
      <c r="E26" s="86">
        <v>0</v>
      </c>
      <c r="F26" s="86">
        <v>0</v>
      </c>
      <c r="G26" s="86">
        <v>0</v>
      </c>
      <c r="H26" s="86">
        <v>27728</v>
      </c>
    </row>
    <row r="27" spans="1:8" x14ac:dyDescent="0.2">
      <c r="A27" s="86" t="s">
        <v>47</v>
      </c>
      <c r="B27" s="86">
        <v>20562</v>
      </c>
      <c r="C27" s="86">
        <v>143</v>
      </c>
      <c r="D27" s="86">
        <v>887</v>
      </c>
      <c r="E27" s="86">
        <v>62</v>
      </c>
      <c r="F27" s="86">
        <v>0</v>
      </c>
      <c r="G27" s="86">
        <v>0</v>
      </c>
      <c r="H27" s="86">
        <v>21654</v>
      </c>
    </row>
    <row r="28" spans="1:8" x14ac:dyDescent="0.2">
      <c r="A28" s="86" t="s">
        <v>48</v>
      </c>
      <c r="B28" s="86">
        <v>47184</v>
      </c>
      <c r="C28" s="86">
        <v>1316</v>
      </c>
      <c r="D28" s="86">
        <v>842</v>
      </c>
      <c r="E28" s="86">
        <v>50</v>
      </c>
      <c r="F28" s="86">
        <v>473</v>
      </c>
      <c r="G28" s="86">
        <v>8293</v>
      </c>
      <c r="H28" s="86">
        <v>58158</v>
      </c>
    </row>
    <row r="29" spans="1:8" x14ac:dyDescent="0.2">
      <c r="A29" s="86" t="s">
        <v>49</v>
      </c>
      <c r="B29" s="86">
        <v>18668</v>
      </c>
      <c r="C29" s="86">
        <v>2697</v>
      </c>
      <c r="D29" s="86">
        <v>326</v>
      </c>
      <c r="E29" s="86">
        <v>0</v>
      </c>
      <c r="F29" s="86">
        <v>0</v>
      </c>
      <c r="G29" s="86">
        <v>0</v>
      </c>
      <c r="H29" s="86">
        <v>21691</v>
      </c>
    </row>
    <row r="30" spans="1:8" x14ac:dyDescent="0.2">
      <c r="A30" s="86" t="s">
        <v>50</v>
      </c>
      <c r="B30" s="86">
        <v>11313</v>
      </c>
      <c r="C30" s="86">
        <v>56</v>
      </c>
      <c r="D30" s="86">
        <v>5362</v>
      </c>
      <c r="E30" s="86">
        <v>159</v>
      </c>
      <c r="F30" s="86">
        <v>0</v>
      </c>
      <c r="G30" s="86">
        <v>0</v>
      </c>
      <c r="H30" s="86">
        <v>16890</v>
      </c>
    </row>
    <row r="31" spans="1:8" x14ac:dyDescent="0.2">
      <c r="A31" s="86" t="s">
        <v>51</v>
      </c>
      <c r="B31" s="86">
        <v>217981</v>
      </c>
      <c r="C31" s="86">
        <v>2828</v>
      </c>
      <c r="D31" s="86">
        <v>40</v>
      </c>
      <c r="E31" s="86">
        <v>16449</v>
      </c>
      <c r="F31" s="86">
        <v>9</v>
      </c>
      <c r="G31" s="86">
        <v>0</v>
      </c>
      <c r="H31" s="86">
        <v>237307</v>
      </c>
    </row>
    <row r="32" spans="1:8" x14ac:dyDescent="0.2">
      <c r="A32" s="86" t="s">
        <v>52</v>
      </c>
      <c r="B32" s="86">
        <v>37427</v>
      </c>
      <c r="C32" s="86">
        <v>2419</v>
      </c>
      <c r="D32" s="86">
        <v>0</v>
      </c>
      <c r="E32" s="86">
        <v>36</v>
      </c>
      <c r="F32" s="86">
        <v>0</v>
      </c>
      <c r="G32" s="86">
        <v>0</v>
      </c>
      <c r="H32" s="86">
        <v>39882</v>
      </c>
    </row>
    <row r="33" spans="1:8" x14ac:dyDescent="0.2">
      <c r="A33" s="86" t="s">
        <v>53</v>
      </c>
      <c r="B33" s="86">
        <v>33243</v>
      </c>
      <c r="C33" s="86">
        <v>334</v>
      </c>
      <c r="D33" s="86">
        <v>1392</v>
      </c>
      <c r="E33" s="86">
        <v>72</v>
      </c>
      <c r="F33" s="86">
        <v>0</v>
      </c>
      <c r="G33" s="86">
        <v>0</v>
      </c>
      <c r="H33" s="86">
        <v>35041</v>
      </c>
    </row>
    <row r="34" spans="1:8" x14ac:dyDescent="0.2">
      <c r="A34" s="86" t="s">
        <v>54</v>
      </c>
      <c r="B34" s="86">
        <v>93315</v>
      </c>
      <c r="C34" s="86">
        <v>10855</v>
      </c>
      <c r="D34" s="86">
        <v>72</v>
      </c>
      <c r="E34" s="86">
        <v>0</v>
      </c>
      <c r="F34" s="86">
        <v>0</v>
      </c>
      <c r="G34" s="86">
        <v>694</v>
      </c>
      <c r="H34" s="86">
        <v>104936</v>
      </c>
    </row>
    <row r="35" spans="1:8" x14ac:dyDescent="0.2">
      <c r="A35" s="87" t="s">
        <v>55</v>
      </c>
      <c r="B35" s="87">
        <v>1479</v>
      </c>
      <c r="C35" s="87">
        <v>525</v>
      </c>
      <c r="D35" s="87">
        <v>0</v>
      </c>
      <c r="E35" s="87">
        <v>0</v>
      </c>
      <c r="F35" s="87">
        <v>0</v>
      </c>
      <c r="G35" s="87">
        <v>0</v>
      </c>
      <c r="H35" s="87">
        <v>2004</v>
      </c>
    </row>
    <row r="36" spans="1:8" x14ac:dyDescent="0.2">
      <c r="A36" s="112" t="s">
        <v>734</v>
      </c>
      <c r="B36" s="112"/>
      <c r="C36" s="112"/>
      <c r="D36" s="112"/>
      <c r="E36" s="112"/>
      <c r="F36" s="112"/>
      <c r="G36" s="112"/>
      <c r="H36" s="112"/>
    </row>
    <row r="37" spans="1:8" x14ac:dyDescent="0.2">
      <c r="A37" s="86"/>
      <c r="B37" s="86"/>
      <c r="C37" s="86"/>
      <c r="D37" s="86"/>
      <c r="E37" s="86"/>
      <c r="F37" s="86"/>
      <c r="G37" s="86"/>
      <c r="H37" s="86"/>
    </row>
  </sheetData>
  <sheetProtection sheet="1"/>
  <mergeCells count="3">
    <mergeCell ref="B1:E1"/>
    <mergeCell ref="B9:G9"/>
    <mergeCell ref="A36:H36"/>
  </mergeCells>
  <hyperlinks>
    <hyperlink ref="A7" r:id="rId1" xr:uid="{00000000-0004-0000-2000-000000000000}"/>
  </hyperlinks>
  <pageMargins left="0.7" right="0.7" top="0.75" bottom="0.75" header="0.3" footer="0.3"/>
  <pageSetup paperSize="9" orientation="portrait"/>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2A8B6-F991-4D72-8EFE-9E210AA06266}">
  <dimension ref="A1:BU35"/>
  <sheetViews>
    <sheetView workbookViewId="0">
      <pane ySplit="10" topLeftCell="A12" activePane="bottomLeft" state="frozen"/>
      <selection pane="bottomLeft" activeCell="A4" sqref="A4"/>
    </sheetView>
  </sheetViews>
  <sheetFormatPr defaultColWidth="12" defaultRowHeight="11.25" x14ac:dyDescent="0.2"/>
  <cols>
    <col min="1" max="1" width="8.83203125" customWidth="1"/>
    <col min="2" max="2" width="20.83203125" customWidth="1"/>
    <col min="3" max="3" width="12.83203125" customWidth="1"/>
    <col min="4" max="4" width="1" customWidth="1"/>
    <col min="5" max="5" width="18.33203125" customWidth="1"/>
    <col min="6" max="6" width="12.83203125" customWidth="1"/>
    <col min="7" max="7" width="1" customWidth="1"/>
    <col min="8" max="8" width="18.33203125" customWidth="1"/>
    <col min="9" max="9" width="12.83203125" customWidth="1"/>
    <col min="10" max="10" width="1" customWidth="1"/>
    <col min="11" max="11" width="18.33203125" customWidth="1"/>
    <col min="12" max="12" width="12.83203125" customWidth="1"/>
    <col min="13" max="13" width="1" customWidth="1"/>
    <col min="14" max="14" width="18.33203125" customWidth="1"/>
    <col min="15" max="15" width="12.83203125" customWidth="1"/>
    <col min="16" max="16" width="1" customWidth="1"/>
    <col min="17" max="17" width="18.33203125" customWidth="1"/>
    <col min="18" max="18" width="12.83203125" customWidth="1"/>
    <col min="19" max="19" width="1" customWidth="1"/>
    <col min="20" max="20" width="18.33203125" customWidth="1"/>
    <col min="21" max="21" width="12.83203125" customWidth="1"/>
    <col min="22" max="22" width="1" customWidth="1"/>
    <col min="23" max="23" width="18.33203125" customWidth="1"/>
    <col min="24" max="24" width="12.83203125" customWidth="1"/>
    <col min="25" max="25" width="1" customWidth="1"/>
    <col min="26" max="26" width="18.33203125" customWidth="1"/>
    <col min="27" max="27" width="12.83203125" customWidth="1"/>
    <col min="28" max="28" width="1" customWidth="1"/>
    <col min="29" max="29" width="18.33203125" customWidth="1"/>
    <col min="30" max="30" width="12.83203125" customWidth="1"/>
    <col min="31" max="31" width="1" customWidth="1"/>
    <col min="32" max="32" width="18.33203125" customWidth="1"/>
    <col min="33" max="33" width="12.83203125" customWidth="1"/>
    <col min="34" max="34" width="1" customWidth="1"/>
    <col min="35" max="35" width="18.33203125" customWidth="1"/>
    <col min="36" max="36" width="12.83203125" customWidth="1"/>
    <col min="37" max="37" width="1" customWidth="1"/>
    <col min="38" max="38" width="18.33203125" customWidth="1"/>
    <col min="39" max="39" width="12.83203125" customWidth="1"/>
    <col min="40" max="40" width="1" customWidth="1"/>
    <col min="41" max="41" width="18.33203125" customWidth="1"/>
    <col min="42" max="42" width="12.83203125" customWidth="1"/>
    <col min="43" max="43" width="1" customWidth="1"/>
    <col min="44" max="44" width="18.33203125" customWidth="1"/>
    <col min="45" max="45" width="12.83203125" customWidth="1"/>
    <col min="46" max="46" width="1" customWidth="1"/>
    <col min="47" max="47" width="18.33203125" customWidth="1"/>
    <col min="48" max="48" width="12.83203125" customWidth="1"/>
    <col min="49" max="49" width="1" customWidth="1"/>
    <col min="50" max="50" width="18.33203125" customWidth="1"/>
    <col min="51" max="51" width="12.83203125" customWidth="1"/>
    <col min="52" max="52" width="1" customWidth="1"/>
    <col min="53" max="53" width="18.33203125" customWidth="1"/>
    <col min="54" max="54" width="12.83203125" customWidth="1"/>
    <col min="55" max="55" width="1" customWidth="1"/>
    <col min="56" max="56" width="18.33203125" customWidth="1"/>
    <col min="57" max="57" width="12.83203125" customWidth="1"/>
    <col min="58" max="58" width="1" customWidth="1"/>
    <col min="59" max="59" width="18.33203125" customWidth="1"/>
    <col min="60" max="60" width="12.83203125" customWidth="1"/>
    <col min="61" max="61" width="1" customWidth="1"/>
    <col min="62" max="62" width="18.33203125" customWidth="1"/>
    <col min="63" max="63" width="12.83203125" customWidth="1"/>
    <col min="64" max="64" width="1" customWidth="1"/>
    <col min="65" max="65" width="18.33203125" customWidth="1"/>
    <col min="66" max="66" width="12.83203125" customWidth="1"/>
    <col min="67" max="67" width="1" customWidth="1"/>
    <col min="68" max="68" width="18.33203125" customWidth="1"/>
    <col min="69" max="69" width="12.83203125" customWidth="1"/>
    <col min="70" max="70" width="1" customWidth="1"/>
    <col min="71" max="71" width="18.33203125" customWidth="1"/>
    <col min="72" max="72" width="12.83203125" customWidth="1"/>
  </cols>
  <sheetData>
    <row r="1" spans="1:72" ht="71.25" customHeight="1" x14ac:dyDescent="0.55000000000000004">
      <c r="A1" s="16"/>
      <c r="B1" s="113"/>
      <c r="C1" s="113"/>
      <c r="D1" s="113"/>
      <c r="E1" s="113"/>
      <c r="F1" s="11"/>
      <c r="G1" s="11"/>
      <c r="H1" s="11"/>
      <c r="I1" s="11"/>
      <c r="J1" s="11"/>
      <c r="K1" s="11"/>
      <c r="L1" s="11"/>
      <c r="M1" s="11"/>
      <c r="N1" s="11"/>
      <c r="O1" s="101"/>
      <c r="P1" s="101"/>
      <c r="Q1" s="101"/>
      <c r="R1" s="101"/>
    </row>
    <row r="2" spans="1:72" ht="18" customHeight="1" x14ac:dyDescent="0.55000000000000004">
      <c r="A2" s="16"/>
      <c r="B2" s="10"/>
      <c r="C2" s="10"/>
      <c r="D2" s="11"/>
      <c r="E2" s="11"/>
      <c r="F2" s="11"/>
      <c r="G2" s="11"/>
      <c r="H2" s="11"/>
      <c r="I2" s="11"/>
      <c r="J2" s="11"/>
      <c r="K2" s="11"/>
      <c r="L2" s="11"/>
      <c r="M2" s="11"/>
      <c r="N2" s="11"/>
      <c r="O2" s="101"/>
      <c r="P2" s="101"/>
      <c r="Q2" s="101"/>
      <c r="R2" s="101"/>
    </row>
    <row r="3" spans="1:72" ht="32.450000000000003" customHeight="1" x14ac:dyDescent="0.2">
      <c r="A3" s="13" t="s">
        <v>3</v>
      </c>
      <c r="B3" s="13"/>
      <c r="C3" s="13"/>
      <c r="D3" s="11"/>
      <c r="E3" s="11"/>
      <c r="F3" s="11"/>
      <c r="G3" s="11"/>
      <c r="H3" s="11"/>
      <c r="I3" s="11"/>
      <c r="J3" s="11"/>
      <c r="K3" s="11"/>
      <c r="L3" s="11"/>
      <c r="M3" s="11"/>
      <c r="N3" s="11"/>
      <c r="O3" s="101"/>
      <c r="P3" s="101"/>
      <c r="Q3" s="101"/>
      <c r="R3" s="101"/>
    </row>
    <row r="4" spans="1:72" ht="9" customHeight="1" x14ac:dyDescent="0.2"/>
    <row r="5" spans="1:72" ht="15.95" customHeight="1" x14ac:dyDescent="0.2">
      <c r="A5" s="14" t="s">
        <v>851</v>
      </c>
    </row>
    <row r="6" spans="1:72" ht="15.95" customHeight="1" x14ac:dyDescent="0.2">
      <c r="A6" s="12" t="s">
        <v>25</v>
      </c>
    </row>
    <row r="7" spans="1:72" ht="15" customHeight="1" x14ac:dyDescent="0.2">
      <c r="A7" s="6" t="s">
        <v>23</v>
      </c>
    </row>
    <row r="9" spans="1:72" x14ac:dyDescent="0.2">
      <c r="A9" s="18"/>
      <c r="B9" s="116">
        <v>45717</v>
      </c>
      <c r="C9" s="116"/>
      <c r="D9" s="97"/>
      <c r="E9" s="116">
        <v>45689</v>
      </c>
      <c r="F9" s="116"/>
      <c r="G9" s="18"/>
      <c r="H9" s="116">
        <v>45658</v>
      </c>
      <c r="I9" s="116"/>
      <c r="K9" s="116">
        <v>45627</v>
      </c>
      <c r="L9" s="116"/>
      <c r="N9" s="116">
        <v>45597</v>
      </c>
      <c r="O9" s="116"/>
      <c r="Q9" s="116">
        <v>45566</v>
      </c>
      <c r="R9" s="116"/>
      <c r="T9" s="116">
        <v>45536</v>
      </c>
      <c r="U9" s="116"/>
      <c r="W9" s="116">
        <v>45505</v>
      </c>
      <c r="X9" s="116"/>
      <c r="Z9" s="116">
        <v>45474</v>
      </c>
      <c r="AA9" s="116"/>
      <c r="AC9" s="116">
        <v>45444</v>
      </c>
      <c r="AD9" s="116"/>
      <c r="AF9" s="116">
        <v>45413</v>
      </c>
      <c r="AG9" s="116"/>
      <c r="AI9" s="116">
        <v>45383</v>
      </c>
      <c r="AJ9" s="116"/>
      <c r="AL9" s="116">
        <v>45352</v>
      </c>
      <c r="AM9" s="116"/>
      <c r="AO9" s="116">
        <v>45323</v>
      </c>
      <c r="AP9" s="116"/>
      <c r="AR9" s="116">
        <v>45292</v>
      </c>
      <c r="AS9" s="116"/>
      <c r="AU9" s="116">
        <v>45261</v>
      </c>
      <c r="AV9" s="116"/>
      <c r="AX9" s="116">
        <v>45231</v>
      </c>
      <c r="AY9" s="116"/>
      <c r="BA9" s="116">
        <v>45200</v>
      </c>
      <c r="BB9" s="116"/>
      <c r="BD9" s="116">
        <v>45170</v>
      </c>
      <c r="BE9" s="116"/>
      <c r="BG9" s="116">
        <v>45139</v>
      </c>
      <c r="BH9" s="116"/>
      <c r="BJ9" s="116">
        <v>45108</v>
      </c>
      <c r="BK9" s="116"/>
      <c r="BM9" s="116">
        <v>45078</v>
      </c>
      <c r="BN9" s="116"/>
      <c r="BP9" s="116">
        <v>45047</v>
      </c>
      <c r="BQ9" s="116"/>
      <c r="BS9" s="116">
        <v>45017</v>
      </c>
      <c r="BT9" s="116"/>
    </row>
    <row r="10" spans="1:72" x14ac:dyDescent="0.2">
      <c r="A10" s="96" t="s">
        <v>97</v>
      </c>
      <c r="B10" s="96" t="s">
        <v>98</v>
      </c>
      <c r="C10" s="21" t="s">
        <v>739</v>
      </c>
      <c r="D10" s="98"/>
      <c r="E10" s="21" t="s">
        <v>98</v>
      </c>
      <c r="F10" s="21" t="s">
        <v>739</v>
      </c>
      <c r="G10" s="21"/>
      <c r="H10" s="21" t="s">
        <v>98</v>
      </c>
      <c r="I10" s="21" t="s">
        <v>739</v>
      </c>
      <c r="K10" s="21" t="s">
        <v>98</v>
      </c>
      <c r="L10" s="21" t="s">
        <v>739</v>
      </c>
      <c r="N10" s="21" t="s">
        <v>98</v>
      </c>
      <c r="O10" s="21" t="s">
        <v>739</v>
      </c>
      <c r="Q10" s="21" t="s">
        <v>98</v>
      </c>
      <c r="R10" s="21" t="s">
        <v>739</v>
      </c>
      <c r="S10" s="21"/>
      <c r="T10" s="21" t="s">
        <v>98</v>
      </c>
      <c r="U10" s="21" t="s">
        <v>739</v>
      </c>
      <c r="W10" s="21" t="s">
        <v>98</v>
      </c>
      <c r="X10" s="21" t="s">
        <v>739</v>
      </c>
      <c r="Z10" s="21" t="s">
        <v>98</v>
      </c>
      <c r="AA10" s="21" t="s">
        <v>739</v>
      </c>
      <c r="AC10" s="21" t="s">
        <v>98</v>
      </c>
      <c r="AD10" s="21" t="s">
        <v>739</v>
      </c>
      <c r="AF10" s="21" t="s">
        <v>98</v>
      </c>
      <c r="AG10" s="21" t="s">
        <v>739</v>
      </c>
      <c r="AI10" s="21" t="s">
        <v>98</v>
      </c>
      <c r="AJ10" s="21" t="s">
        <v>739</v>
      </c>
      <c r="AK10" s="21"/>
      <c r="AL10" s="21" t="s">
        <v>98</v>
      </c>
      <c r="AM10" s="21" t="s">
        <v>739</v>
      </c>
      <c r="AO10" s="19" t="s">
        <v>98</v>
      </c>
      <c r="AP10" s="21" t="s">
        <v>739</v>
      </c>
      <c r="AR10" s="21" t="s">
        <v>98</v>
      </c>
      <c r="AS10" s="21" t="s">
        <v>739</v>
      </c>
      <c r="AU10" s="19" t="s">
        <v>98</v>
      </c>
      <c r="AV10" s="21" t="s">
        <v>739</v>
      </c>
      <c r="AX10" s="19" t="s">
        <v>98</v>
      </c>
      <c r="AY10" s="21" t="s">
        <v>739</v>
      </c>
      <c r="BA10" s="19" t="s">
        <v>98</v>
      </c>
      <c r="BB10" s="21" t="s">
        <v>739</v>
      </c>
      <c r="BC10" s="21"/>
      <c r="BD10" s="19" t="s">
        <v>98</v>
      </c>
      <c r="BE10" s="21" t="s">
        <v>739</v>
      </c>
      <c r="BG10" s="19" t="s">
        <v>98</v>
      </c>
      <c r="BH10" s="21" t="s">
        <v>739</v>
      </c>
      <c r="BJ10" s="19" t="s">
        <v>98</v>
      </c>
      <c r="BK10" s="21" t="s">
        <v>739</v>
      </c>
      <c r="BM10" s="19" t="s">
        <v>98</v>
      </c>
      <c r="BN10" s="21" t="s">
        <v>739</v>
      </c>
      <c r="BP10" s="19" t="s">
        <v>98</v>
      </c>
      <c r="BQ10" s="21" t="s">
        <v>739</v>
      </c>
      <c r="BS10" s="19" t="s">
        <v>98</v>
      </c>
      <c r="BT10" s="21" t="s">
        <v>739</v>
      </c>
    </row>
    <row r="11" spans="1:72" x14ac:dyDescent="0.2">
      <c r="A11" s="86" t="s">
        <v>101</v>
      </c>
      <c r="B11" t="s">
        <v>628</v>
      </c>
      <c r="C11">
        <v>803</v>
      </c>
      <c r="D11" s="86"/>
      <c r="E11" t="s">
        <v>627</v>
      </c>
      <c r="F11">
        <v>788</v>
      </c>
      <c r="G11" s="86"/>
      <c r="H11" t="s">
        <v>627</v>
      </c>
      <c r="I11">
        <v>1119</v>
      </c>
      <c r="K11" t="s">
        <v>627</v>
      </c>
      <c r="L11">
        <v>1260</v>
      </c>
      <c r="N11" t="s">
        <v>628</v>
      </c>
      <c r="O11">
        <v>730</v>
      </c>
      <c r="Q11" t="s">
        <v>628</v>
      </c>
      <c r="R11">
        <v>763</v>
      </c>
      <c r="T11" t="s">
        <v>627</v>
      </c>
      <c r="U11">
        <v>1018</v>
      </c>
      <c r="W11" t="s">
        <v>628</v>
      </c>
      <c r="X11">
        <v>767</v>
      </c>
      <c r="Z11" t="s">
        <v>627</v>
      </c>
      <c r="AA11">
        <v>1367</v>
      </c>
      <c r="AC11" t="s">
        <v>627</v>
      </c>
      <c r="AD11">
        <v>1067</v>
      </c>
      <c r="AF11" t="s">
        <v>627</v>
      </c>
      <c r="AG11">
        <v>1240</v>
      </c>
      <c r="AI11" t="s">
        <v>627</v>
      </c>
      <c r="AJ11">
        <v>760</v>
      </c>
      <c r="AL11" t="s">
        <v>627</v>
      </c>
      <c r="AM11">
        <v>1201</v>
      </c>
      <c r="AO11" t="s">
        <v>627</v>
      </c>
      <c r="AP11">
        <v>1029</v>
      </c>
      <c r="AR11" t="s">
        <v>627</v>
      </c>
      <c r="AS11">
        <v>1235</v>
      </c>
      <c r="AU11" t="s">
        <v>628</v>
      </c>
      <c r="AV11">
        <v>618</v>
      </c>
      <c r="AX11" t="s">
        <v>627</v>
      </c>
      <c r="AY11">
        <v>825</v>
      </c>
      <c r="BA11" t="s">
        <v>627</v>
      </c>
      <c r="BB11">
        <v>963</v>
      </c>
      <c r="BD11" t="s">
        <v>627</v>
      </c>
      <c r="BE11">
        <v>1016</v>
      </c>
      <c r="BG11" t="s">
        <v>627</v>
      </c>
      <c r="BH11">
        <v>879</v>
      </c>
      <c r="BJ11" t="s">
        <v>632</v>
      </c>
      <c r="BK11">
        <v>4904</v>
      </c>
      <c r="BM11" t="s">
        <v>629</v>
      </c>
      <c r="BN11">
        <v>4065</v>
      </c>
      <c r="BP11" t="s">
        <v>633</v>
      </c>
      <c r="BQ11">
        <v>1347</v>
      </c>
      <c r="BS11" t="s">
        <v>637</v>
      </c>
      <c r="BT11">
        <v>240</v>
      </c>
    </row>
    <row r="12" spans="1:72" x14ac:dyDescent="0.2">
      <c r="A12" s="86" t="s">
        <v>103</v>
      </c>
      <c r="B12" t="s">
        <v>629</v>
      </c>
      <c r="C12">
        <v>424</v>
      </c>
      <c r="D12" s="86"/>
      <c r="E12" t="s">
        <v>628</v>
      </c>
      <c r="F12">
        <v>767</v>
      </c>
      <c r="G12" s="86"/>
      <c r="H12" t="s">
        <v>628</v>
      </c>
      <c r="I12">
        <v>806</v>
      </c>
      <c r="K12" t="s">
        <v>628</v>
      </c>
      <c r="L12">
        <v>602</v>
      </c>
      <c r="N12" t="s">
        <v>627</v>
      </c>
      <c r="O12">
        <v>597</v>
      </c>
      <c r="Q12" t="s">
        <v>627</v>
      </c>
      <c r="R12">
        <v>542</v>
      </c>
      <c r="T12" t="s">
        <v>628</v>
      </c>
      <c r="U12">
        <v>796</v>
      </c>
      <c r="W12" t="s">
        <v>627</v>
      </c>
      <c r="X12">
        <v>709</v>
      </c>
      <c r="Z12" t="s">
        <v>628</v>
      </c>
      <c r="AA12">
        <v>746</v>
      </c>
      <c r="AC12" t="s">
        <v>628</v>
      </c>
      <c r="AD12">
        <v>643</v>
      </c>
      <c r="AF12" t="s">
        <v>628</v>
      </c>
      <c r="AG12">
        <v>754</v>
      </c>
      <c r="AI12" t="s">
        <v>628</v>
      </c>
      <c r="AJ12">
        <v>744</v>
      </c>
      <c r="AL12" t="s">
        <v>628</v>
      </c>
      <c r="AM12">
        <v>757</v>
      </c>
      <c r="AO12" t="s">
        <v>628</v>
      </c>
      <c r="AP12">
        <v>655</v>
      </c>
      <c r="AR12" t="s">
        <v>628</v>
      </c>
      <c r="AS12">
        <v>700</v>
      </c>
      <c r="AU12" t="s">
        <v>627</v>
      </c>
      <c r="AV12">
        <v>544</v>
      </c>
      <c r="AX12" t="s">
        <v>628</v>
      </c>
      <c r="AY12">
        <v>777</v>
      </c>
      <c r="BA12" t="s">
        <v>628</v>
      </c>
      <c r="BB12">
        <v>727</v>
      </c>
      <c r="BD12" t="s">
        <v>628</v>
      </c>
      <c r="BE12">
        <v>752</v>
      </c>
      <c r="BG12" t="s">
        <v>629</v>
      </c>
      <c r="BH12">
        <v>498</v>
      </c>
      <c r="BJ12" t="s">
        <v>628</v>
      </c>
      <c r="BK12">
        <v>1123</v>
      </c>
      <c r="BM12" t="s">
        <v>627</v>
      </c>
      <c r="BN12">
        <v>2783</v>
      </c>
      <c r="BP12" t="s">
        <v>793</v>
      </c>
      <c r="BQ12">
        <v>168</v>
      </c>
      <c r="BS12" t="s">
        <v>633</v>
      </c>
      <c r="BT12">
        <v>210</v>
      </c>
    </row>
    <row r="13" spans="1:72" x14ac:dyDescent="0.2">
      <c r="A13" s="86" t="s">
        <v>105</v>
      </c>
      <c r="B13" t="s">
        <v>627</v>
      </c>
      <c r="C13">
        <v>381</v>
      </c>
      <c r="D13" s="86"/>
      <c r="E13" t="s">
        <v>629</v>
      </c>
      <c r="F13">
        <v>430</v>
      </c>
      <c r="G13" s="86"/>
      <c r="H13" t="s">
        <v>633</v>
      </c>
      <c r="I13">
        <v>386</v>
      </c>
      <c r="K13" t="s">
        <v>629</v>
      </c>
      <c r="L13">
        <v>333</v>
      </c>
      <c r="N13" t="s">
        <v>632</v>
      </c>
      <c r="O13">
        <v>514</v>
      </c>
      <c r="Q13" t="s">
        <v>629</v>
      </c>
      <c r="R13">
        <v>405</v>
      </c>
      <c r="T13" t="s">
        <v>629</v>
      </c>
      <c r="U13">
        <v>354</v>
      </c>
      <c r="W13" t="s">
        <v>740</v>
      </c>
      <c r="X13">
        <v>352</v>
      </c>
      <c r="Z13" t="s">
        <v>629</v>
      </c>
      <c r="AA13">
        <v>418</v>
      </c>
      <c r="AC13" t="s">
        <v>629</v>
      </c>
      <c r="AD13">
        <v>336</v>
      </c>
      <c r="AF13" t="s">
        <v>629</v>
      </c>
      <c r="AG13">
        <v>448</v>
      </c>
      <c r="AI13" t="s">
        <v>629</v>
      </c>
      <c r="AJ13">
        <v>374</v>
      </c>
      <c r="AL13" t="s">
        <v>629</v>
      </c>
      <c r="AM13">
        <v>529</v>
      </c>
      <c r="AO13" t="s">
        <v>629</v>
      </c>
      <c r="AP13">
        <v>601</v>
      </c>
      <c r="AR13" t="s">
        <v>629</v>
      </c>
      <c r="AS13">
        <v>490</v>
      </c>
      <c r="AU13" t="s">
        <v>629</v>
      </c>
      <c r="AV13">
        <v>442</v>
      </c>
      <c r="AX13" t="s">
        <v>629</v>
      </c>
      <c r="AY13">
        <v>600</v>
      </c>
      <c r="BA13" t="s">
        <v>629</v>
      </c>
      <c r="BB13">
        <v>516</v>
      </c>
      <c r="BD13" t="s">
        <v>629</v>
      </c>
      <c r="BE13">
        <v>452</v>
      </c>
      <c r="BG13" t="s">
        <v>628</v>
      </c>
      <c r="BH13">
        <v>401</v>
      </c>
      <c r="BJ13" t="s">
        <v>627</v>
      </c>
      <c r="BK13">
        <v>677</v>
      </c>
      <c r="BM13" t="s">
        <v>628</v>
      </c>
      <c r="BN13">
        <v>580</v>
      </c>
      <c r="BP13" t="s">
        <v>764</v>
      </c>
      <c r="BQ13">
        <v>150</v>
      </c>
      <c r="BS13" t="s">
        <v>793</v>
      </c>
      <c r="BT13">
        <v>194</v>
      </c>
    </row>
    <row r="14" spans="1:72" x14ac:dyDescent="0.2">
      <c r="A14" s="86" t="s">
        <v>107</v>
      </c>
      <c r="B14" t="s">
        <v>630</v>
      </c>
      <c r="C14">
        <v>355</v>
      </c>
      <c r="D14" s="86"/>
      <c r="E14" t="s">
        <v>632</v>
      </c>
      <c r="F14">
        <v>422</v>
      </c>
      <c r="G14" s="86"/>
      <c r="H14" t="s">
        <v>629</v>
      </c>
      <c r="I14">
        <v>356</v>
      </c>
      <c r="K14" t="s">
        <v>632</v>
      </c>
      <c r="L14">
        <v>310</v>
      </c>
      <c r="N14" t="s">
        <v>629</v>
      </c>
      <c r="O14">
        <v>435</v>
      </c>
      <c r="Q14" t="s">
        <v>632</v>
      </c>
      <c r="R14">
        <v>400</v>
      </c>
      <c r="T14" t="s">
        <v>740</v>
      </c>
      <c r="U14">
        <v>328</v>
      </c>
      <c r="W14" t="s">
        <v>630</v>
      </c>
      <c r="X14">
        <v>330</v>
      </c>
      <c r="Z14" t="s">
        <v>630</v>
      </c>
      <c r="AA14">
        <v>311</v>
      </c>
      <c r="AC14" t="s">
        <v>630</v>
      </c>
      <c r="AD14">
        <v>330</v>
      </c>
      <c r="AF14" t="s">
        <v>740</v>
      </c>
      <c r="AG14">
        <v>312</v>
      </c>
      <c r="AI14" t="s">
        <v>630</v>
      </c>
      <c r="AJ14">
        <v>282</v>
      </c>
      <c r="AL14" t="s">
        <v>630</v>
      </c>
      <c r="AM14">
        <v>297</v>
      </c>
      <c r="AO14" t="s">
        <v>740</v>
      </c>
      <c r="AP14">
        <v>299</v>
      </c>
      <c r="AR14" t="s">
        <v>771</v>
      </c>
      <c r="AS14">
        <v>400</v>
      </c>
      <c r="AU14" t="s">
        <v>746</v>
      </c>
      <c r="AV14">
        <v>391</v>
      </c>
      <c r="AX14" t="s">
        <v>633</v>
      </c>
      <c r="AY14">
        <v>500</v>
      </c>
      <c r="BA14" t="s">
        <v>630</v>
      </c>
      <c r="BB14">
        <v>295</v>
      </c>
      <c r="BD14" t="s">
        <v>630</v>
      </c>
      <c r="BE14">
        <v>351</v>
      </c>
      <c r="BG14" t="s">
        <v>637</v>
      </c>
      <c r="BH14">
        <v>322</v>
      </c>
      <c r="BJ14" t="s">
        <v>749</v>
      </c>
      <c r="BK14">
        <v>632</v>
      </c>
      <c r="BM14" t="s">
        <v>633</v>
      </c>
      <c r="BN14">
        <v>177</v>
      </c>
      <c r="BP14" t="s">
        <v>796</v>
      </c>
      <c r="BQ14">
        <v>137</v>
      </c>
      <c r="BS14" t="s">
        <v>760</v>
      </c>
      <c r="BT14">
        <v>78</v>
      </c>
    </row>
    <row r="15" spans="1:72" x14ac:dyDescent="0.2">
      <c r="A15" s="86" t="s">
        <v>109</v>
      </c>
      <c r="B15" t="s">
        <v>631</v>
      </c>
      <c r="C15">
        <v>320</v>
      </c>
      <c r="D15" s="86"/>
      <c r="E15" t="s">
        <v>630</v>
      </c>
      <c r="F15">
        <v>361</v>
      </c>
      <c r="G15" s="86"/>
      <c r="H15" t="s">
        <v>632</v>
      </c>
      <c r="I15">
        <v>311</v>
      </c>
      <c r="K15" t="s">
        <v>740</v>
      </c>
      <c r="L15">
        <v>262</v>
      </c>
      <c r="N15" t="s">
        <v>630</v>
      </c>
      <c r="O15">
        <v>349</v>
      </c>
      <c r="Q15" t="s">
        <v>630</v>
      </c>
      <c r="R15">
        <v>320</v>
      </c>
      <c r="T15" t="s">
        <v>630</v>
      </c>
      <c r="U15">
        <v>322</v>
      </c>
      <c r="W15" t="s">
        <v>629</v>
      </c>
      <c r="X15">
        <v>312</v>
      </c>
      <c r="Z15" t="s">
        <v>740</v>
      </c>
      <c r="AA15">
        <v>302</v>
      </c>
      <c r="AC15" t="s">
        <v>632</v>
      </c>
      <c r="AD15">
        <v>254</v>
      </c>
      <c r="AF15" t="s">
        <v>633</v>
      </c>
      <c r="AG15">
        <v>299</v>
      </c>
      <c r="AI15" t="s">
        <v>740</v>
      </c>
      <c r="AJ15">
        <v>270</v>
      </c>
      <c r="AL15" t="s">
        <v>632</v>
      </c>
      <c r="AM15">
        <v>243</v>
      </c>
      <c r="AO15" t="s">
        <v>630</v>
      </c>
      <c r="AP15">
        <v>267</v>
      </c>
      <c r="AR15" t="s">
        <v>633</v>
      </c>
      <c r="AS15">
        <v>398</v>
      </c>
      <c r="AU15" t="s">
        <v>632</v>
      </c>
      <c r="AV15">
        <v>320</v>
      </c>
      <c r="AX15" t="s">
        <v>637</v>
      </c>
      <c r="AY15">
        <v>350</v>
      </c>
      <c r="BA15" t="s">
        <v>637</v>
      </c>
      <c r="BB15">
        <v>288</v>
      </c>
      <c r="BD15" t="s">
        <v>780</v>
      </c>
      <c r="BE15">
        <v>335</v>
      </c>
      <c r="BG15" t="s">
        <v>630</v>
      </c>
      <c r="BH15">
        <v>303</v>
      </c>
      <c r="BJ15" t="s">
        <v>629</v>
      </c>
      <c r="BK15">
        <v>559</v>
      </c>
      <c r="BM15" t="s">
        <v>787</v>
      </c>
      <c r="BN15">
        <v>167</v>
      </c>
      <c r="BP15" t="s">
        <v>786</v>
      </c>
      <c r="BQ15">
        <v>134</v>
      </c>
      <c r="BS15" t="s">
        <v>764</v>
      </c>
      <c r="BT15">
        <v>30</v>
      </c>
    </row>
    <row r="16" spans="1:72" x14ac:dyDescent="0.2">
      <c r="A16" s="86" t="s">
        <v>111</v>
      </c>
      <c r="B16" t="s">
        <v>740</v>
      </c>
      <c r="C16">
        <v>289</v>
      </c>
      <c r="D16" s="86"/>
      <c r="E16" t="s">
        <v>631</v>
      </c>
      <c r="F16">
        <v>259</v>
      </c>
      <c r="G16" s="86"/>
      <c r="H16" t="s">
        <v>741</v>
      </c>
      <c r="I16">
        <v>291</v>
      </c>
      <c r="K16" t="s">
        <v>746</v>
      </c>
      <c r="L16">
        <v>249</v>
      </c>
      <c r="N16" t="s">
        <v>746</v>
      </c>
      <c r="O16">
        <v>306</v>
      </c>
      <c r="Q16" t="s">
        <v>740</v>
      </c>
      <c r="R16">
        <v>307</v>
      </c>
      <c r="T16" t="s">
        <v>633</v>
      </c>
      <c r="U16">
        <v>226</v>
      </c>
      <c r="W16" t="s">
        <v>642</v>
      </c>
      <c r="X16">
        <v>235</v>
      </c>
      <c r="Z16" t="s">
        <v>633</v>
      </c>
      <c r="AA16">
        <v>219</v>
      </c>
      <c r="AC16" t="s">
        <v>740</v>
      </c>
      <c r="AD16">
        <v>218</v>
      </c>
      <c r="AF16" t="s">
        <v>630</v>
      </c>
      <c r="AG16">
        <v>283</v>
      </c>
      <c r="AI16" t="s">
        <v>632</v>
      </c>
      <c r="AJ16">
        <v>165</v>
      </c>
      <c r="AL16" t="s">
        <v>740</v>
      </c>
      <c r="AM16">
        <v>237</v>
      </c>
      <c r="AO16" t="s">
        <v>632</v>
      </c>
      <c r="AP16">
        <v>257</v>
      </c>
      <c r="AR16" t="s">
        <v>632</v>
      </c>
      <c r="AS16">
        <v>357</v>
      </c>
      <c r="AU16" t="s">
        <v>740</v>
      </c>
      <c r="AV16">
        <v>270</v>
      </c>
      <c r="AX16" t="s">
        <v>740</v>
      </c>
      <c r="AY16">
        <v>299</v>
      </c>
      <c r="BA16" t="s">
        <v>740</v>
      </c>
      <c r="BB16">
        <v>252</v>
      </c>
      <c r="BD16" t="s">
        <v>633</v>
      </c>
      <c r="BE16">
        <v>330</v>
      </c>
      <c r="BG16" t="s">
        <v>763</v>
      </c>
      <c r="BH16">
        <v>183</v>
      </c>
      <c r="BJ16" t="s">
        <v>784</v>
      </c>
      <c r="BK16">
        <v>552</v>
      </c>
      <c r="BM16" t="s">
        <v>788</v>
      </c>
      <c r="BN16">
        <v>151</v>
      </c>
      <c r="BP16" t="s">
        <v>791</v>
      </c>
      <c r="BQ16">
        <v>81</v>
      </c>
      <c r="BS16" t="s">
        <v>801</v>
      </c>
      <c r="BT16">
        <v>27</v>
      </c>
    </row>
    <row r="17" spans="1:73" x14ac:dyDescent="0.2">
      <c r="A17" s="86" t="s">
        <v>113</v>
      </c>
      <c r="B17" t="s">
        <v>741</v>
      </c>
      <c r="C17">
        <v>262</v>
      </c>
      <c r="D17" s="86"/>
      <c r="E17" t="s">
        <v>633</v>
      </c>
      <c r="F17">
        <v>254</v>
      </c>
      <c r="G17" s="86"/>
      <c r="H17" t="s">
        <v>630</v>
      </c>
      <c r="I17">
        <v>275</v>
      </c>
      <c r="K17" t="s">
        <v>635</v>
      </c>
      <c r="L17">
        <v>236</v>
      </c>
      <c r="N17" t="s">
        <v>740</v>
      </c>
      <c r="O17">
        <v>268</v>
      </c>
      <c r="Q17" t="s">
        <v>631</v>
      </c>
      <c r="R17">
        <v>301</v>
      </c>
      <c r="T17" t="s">
        <v>642</v>
      </c>
      <c r="U17">
        <v>210</v>
      </c>
      <c r="W17" t="s">
        <v>640</v>
      </c>
      <c r="X17">
        <v>189</v>
      </c>
      <c r="Z17" t="s">
        <v>634</v>
      </c>
      <c r="AA17">
        <v>205</v>
      </c>
      <c r="AC17" t="s">
        <v>634</v>
      </c>
      <c r="AD17">
        <v>217</v>
      </c>
      <c r="AF17" t="s">
        <v>634</v>
      </c>
      <c r="AG17">
        <v>236</v>
      </c>
      <c r="AI17" t="s">
        <v>634</v>
      </c>
      <c r="AJ17">
        <v>157</v>
      </c>
      <c r="AL17" t="s">
        <v>634</v>
      </c>
      <c r="AM17">
        <v>144</v>
      </c>
      <c r="AO17" t="s">
        <v>631</v>
      </c>
      <c r="AP17">
        <v>245</v>
      </c>
      <c r="AR17" t="s">
        <v>740</v>
      </c>
      <c r="AS17">
        <v>293</v>
      </c>
      <c r="AU17" t="s">
        <v>642</v>
      </c>
      <c r="AV17">
        <v>240</v>
      </c>
      <c r="AX17" t="s">
        <v>631</v>
      </c>
      <c r="AY17">
        <v>276</v>
      </c>
      <c r="BA17" t="s">
        <v>642</v>
      </c>
      <c r="BB17">
        <v>232</v>
      </c>
      <c r="BD17" t="s">
        <v>746</v>
      </c>
      <c r="BE17">
        <v>225</v>
      </c>
      <c r="BG17" t="s">
        <v>635</v>
      </c>
      <c r="BH17">
        <v>172</v>
      </c>
      <c r="BJ17" t="s">
        <v>630</v>
      </c>
      <c r="BK17">
        <v>386</v>
      </c>
      <c r="BM17" t="s">
        <v>630</v>
      </c>
      <c r="BN17">
        <v>144</v>
      </c>
      <c r="BP17" t="s">
        <v>636</v>
      </c>
      <c r="BQ17">
        <v>70</v>
      </c>
      <c r="BS17" t="s">
        <v>802</v>
      </c>
      <c r="BT17">
        <v>16</v>
      </c>
    </row>
    <row r="18" spans="1:73" x14ac:dyDescent="0.2">
      <c r="A18" s="86" t="s">
        <v>115</v>
      </c>
      <c r="B18" t="s">
        <v>742</v>
      </c>
      <c r="C18">
        <v>245</v>
      </c>
      <c r="D18" s="86"/>
      <c r="E18" t="s">
        <v>740</v>
      </c>
      <c r="F18">
        <v>232</v>
      </c>
      <c r="G18" s="86"/>
      <c r="H18" t="s">
        <v>740</v>
      </c>
      <c r="I18">
        <v>266</v>
      </c>
      <c r="K18" t="s">
        <v>630</v>
      </c>
      <c r="L18">
        <v>202</v>
      </c>
      <c r="N18" t="s">
        <v>631</v>
      </c>
      <c r="O18">
        <v>255</v>
      </c>
      <c r="Q18" t="s">
        <v>637</v>
      </c>
      <c r="R18">
        <v>245</v>
      </c>
      <c r="T18" t="s">
        <v>635</v>
      </c>
      <c r="U18">
        <v>193</v>
      </c>
      <c r="W18" t="s">
        <v>634</v>
      </c>
      <c r="X18">
        <v>185</v>
      </c>
      <c r="Z18" t="s">
        <v>637</v>
      </c>
      <c r="AA18">
        <v>202</v>
      </c>
      <c r="AC18" t="s">
        <v>642</v>
      </c>
      <c r="AD18">
        <v>213</v>
      </c>
      <c r="AF18" t="s">
        <v>631</v>
      </c>
      <c r="AG18">
        <v>235</v>
      </c>
      <c r="AI18" t="s">
        <v>748</v>
      </c>
      <c r="AJ18">
        <v>151</v>
      </c>
      <c r="AL18" t="s">
        <v>635</v>
      </c>
      <c r="AM18">
        <v>141</v>
      </c>
      <c r="AO18" t="s">
        <v>642</v>
      </c>
      <c r="AP18">
        <v>219</v>
      </c>
      <c r="AR18" t="s">
        <v>637</v>
      </c>
      <c r="AS18">
        <v>264</v>
      </c>
      <c r="AU18" t="s">
        <v>630</v>
      </c>
      <c r="AV18">
        <v>179</v>
      </c>
      <c r="AX18" t="s">
        <v>642</v>
      </c>
      <c r="AY18">
        <v>247</v>
      </c>
      <c r="BA18" t="s">
        <v>635</v>
      </c>
      <c r="BB18">
        <v>201</v>
      </c>
      <c r="BD18" t="s">
        <v>781</v>
      </c>
      <c r="BE18">
        <v>219</v>
      </c>
      <c r="BG18" t="s">
        <v>634</v>
      </c>
      <c r="BH18">
        <v>170</v>
      </c>
      <c r="BJ18" t="s">
        <v>637</v>
      </c>
      <c r="BK18">
        <v>348</v>
      </c>
      <c r="BM18" t="s">
        <v>767</v>
      </c>
      <c r="BN18">
        <v>128</v>
      </c>
      <c r="BP18" t="s">
        <v>637</v>
      </c>
      <c r="BQ18">
        <v>69</v>
      </c>
      <c r="BS18" t="s">
        <v>803</v>
      </c>
      <c r="BT18">
        <v>16</v>
      </c>
    </row>
    <row r="19" spans="1:73" x14ac:dyDescent="0.2">
      <c r="A19" s="86" t="s">
        <v>117</v>
      </c>
      <c r="B19" t="s">
        <v>632</v>
      </c>
      <c r="C19">
        <v>207</v>
      </c>
      <c r="D19" s="86"/>
      <c r="E19" t="s">
        <v>642</v>
      </c>
      <c r="F19">
        <v>192</v>
      </c>
      <c r="G19" s="86"/>
      <c r="H19" t="s">
        <v>642</v>
      </c>
      <c r="I19">
        <v>216</v>
      </c>
      <c r="K19" t="s">
        <v>646</v>
      </c>
      <c r="L19">
        <v>186</v>
      </c>
      <c r="N19" t="s">
        <v>634</v>
      </c>
      <c r="O19">
        <v>204</v>
      </c>
      <c r="Q19" t="s">
        <v>746</v>
      </c>
      <c r="R19">
        <v>239</v>
      </c>
      <c r="T19" t="s">
        <v>637</v>
      </c>
      <c r="U19">
        <v>190</v>
      </c>
      <c r="W19" t="s">
        <v>632</v>
      </c>
      <c r="X19">
        <v>183</v>
      </c>
      <c r="Z19" t="s">
        <v>632</v>
      </c>
      <c r="AA19">
        <v>181</v>
      </c>
      <c r="AC19" t="s">
        <v>633</v>
      </c>
      <c r="AD19">
        <v>201</v>
      </c>
      <c r="AF19" t="s">
        <v>632</v>
      </c>
      <c r="AG19">
        <v>185</v>
      </c>
      <c r="AI19" t="s">
        <v>636</v>
      </c>
      <c r="AJ19">
        <v>147</v>
      </c>
      <c r="AL19" t="s">
        <v>639</v>
      </c>
      <c r="AM19">
        <v>132</v>
      </c>
      <c r="AO19" t="s">
        <v>637</v>
      </c>
      <c r="AP19">
        <v>212</v>
      </c>
      <c r="AR19" t="s">
        <v>642</v>
      </c>
      <c r="AS19">
        <v>260</v>
      </c>
      <c r="AU19" t="s">
        <v>635</v>
      </c>
      <c r="AV19">
        <v>155</v>
      </c>
      <c r="AX19" t="s">
        <v>635</v>
      </c>
      <c r="AY19">
        <v>230</v>
      </c>
      <c r="BA19" t="s">
        <v>778</v>
      </c>
      <c r="BB19">
        <v>188</v>
      </c>
      <c r="BD19" t="s">
        <v>740</v>
      </c>
      <c r="BE19">
        <v>197</v>
      </c>
      <c r="BG19" t="s">
        <v>643</v>
      </c>
      <c r="BH19">
        <v>157</v>
      </c>
      <c r="BJ19" t="s">
        <v>642</v>
      </c>
      <c r="BK19">
        <v>348</v>
      </c>
      <c r="BM19" t="s">
        <v>789</v>
      </c>
      <c r="BN19">
        <v>104</v>
      </c>
      <c r="BP19" t="s">
        <v>785</v>
      </c>
      <c r="BQ19">
        <v>68</v>
      </c>
      <c r="BS19" t="s">
        <v>804</v>
      </c>
      <c r="BT19">
        <v>15</v>
      </c>
    </row>
    <row r="20" spans="1:73" x14ac:dyDescent="0.2">
      <c r="A20" s="86" t="s">
        <v>119</v>
      </c>
      <c r="B20" t="s">
        <v>633</v>
      </c>
      <c r="C20">
        <v>199</v>
      </c>
      <c r="D20" s="86"/>
      <c r="E20" t="s">
        <v>634</v>
      </c>
      <c r="F20">
        <v>176</v>
      </c>
      <c r="G20" s="86"/>
      <c r="H20" t="s">
        <v>639</v>
      </c>
      <c r="I20">
        <v>215</v>
      </c>
      <c r="K20" t="s">
        <v>631</v>
      </c>
      <c r="L20">
        <v>177</v>
      </c>
      <c r="N20" t="s">
        <v>635</v>
      </c>
      <c r="O20">
        <v>201</v>
      </c>
      <c r="Q20" t="s">
        <v>634</v>
      </c>
      <c r="R20">
        <v>214</v>
      </c>
      <c r="T20" t="s">
        <v>634</v>
      </c>
      <c r="U20">
        <v>174</v>
      </c>
      <c r="W20" t="s">
        <v>637</v>
      </c>
      <c r="X20">
        <v>182</v>
      </c>
      <c r="Z20" t="s">
        <v>635</v>
      </c>
      <c r="AA20">
        <v>181</v>
      </c>
      <c r="AC20" t="s">
        <v>631</v>
      </c>
      <c r="AD20">
        <v>177</v>
      </c>
      <c r="AF20" t="s">
        <v>636</v>
      </c>
      <c r="AG20">
        <v>158</v>
      </c>
      <c r="AI20" t="s">
        <v>635</v>
      </c>
      <c r="AJ20">
        <v>114</v>
      </c>
      <c r="AL20" t="s">
        <v>642</v>
      </c>
      <c r="AM20">
        <v>131</v>
      </c>
      <c r="AO20" t="s">
        <v>633</v>
      </c>
      <c r="AP20">
        <v>200</v>
      </c>
      <c r="AR20" t="s">
        <v>630</v>
      </c>
      <c r="AS20">
        <v>218</v>
      </c>
      <c r="AU20" t="s">
        <v>634</v>
      </c>
      <c r="AV20">
        <v>125</v>
      </c>
      <c r="AX20" t="s">
        <v>776</v>
      </c>
      <c r="AY20">
        <v>227</v>
      </c>
      <c r="BA20" t="s">
        <v>632</v>
      </c>
      <c r="BB20">
        <v>183</v>
      </c>
      <c r="BD20" t="s">
        <v>634</v>
      </c>
      <c r="BE20">
        <v>193</v>
      </c>
      <c r="BG20" t="s">
        <v>636</v>
      </c>
      <c r="BH20">
        <v>152</v>
      </c>
      <c r="BJ20" t="s">
        <v>639</v>
      </c>
      <c r="BK20">
        <v>333</v>
      </c>
      <c r="BM20" t="s">
        <v>740</v>
      </c>
      <c r="BN20">
        <v>102</v>
      </c>
      <c r="BP20" t="s">
        <v>760</v>
      </c>
      <c r="BQ20">
        <v>58</v>
      </c>
      <c r="BS20" t="s">
        <v>740</v>
      </c>
      <c r="BT20">
        <v>13</v>
      </c>
    </row>
    <row r="21" spans="1:73" x14ac:dyDescent="0.2">
      <c r="A21" s="86" t="s">
        <v>121</v>
      </c>
      <c r="B21" t="s">
        <v>637</v>
      </c>
      <c r="C21">
        <v>198</v>
      </c>
      <c r="D21" s="86"/>
      <c r="E21" t="s">
        <v>637</v>
      </c>
      <c r="F21">
        <v>172</v>
      </c>
      <c r="G21" s="86"/>
      <c r="H21" t="s">
        <v>637</v>
      </c>
      <c r="I21">
        <v>203</v>
      </c>
      <c r="K21" t="s">
        <v>634</v>
      </c>
      <c r="L21">
        <v>150</v>
      </c>
      <c r="N21" t="s">
        <v>644</v>
      </c>
      <c r="O21">
        <v>163</v>
      </c>
      <c r="Q21" t="s">
        <v>635</v>
      </c>
      <c r="R21">
        <v>198</v>
      </c>
      <c r="T21" t="s">
        <v>632</v>
      </c>
      <c r="U21">
        <v>156</v>
      </c>
      <c r="W21" t="s">
        <v>633</v>
      </c>
      <c r="X21">
        <v>169</v>
      </c>
      <c r="Z21" t="s">
        <v>636</v>
      </c>
      <c r="AA21">
        <v>176</v>
      </c>
      <c r="AC21" t="s">
        <v>643</v>
      </c>
      <c r="AD21">
        <v>151</v>
      </c>
      <c r="AF21" t="s">
        <v>644</v>
      </c>
      <c r="AG21">
        <v>148</v>
      </c>
      <c r="AI21" t="s">
        <v>644</v>
      </c>
      <c r="AJ21">
        <v>108</v>
      </c>
      <c r="AL21" t="s">
        <v>748</v>
      </c>
      <c r="AM21">
        <v>126</v>
      </c>
      <c r="AO21" t="s">
        <v>746</v>
      </c>
      <c r="AP21">
        <v>198</v>
      </c>
      <c r="AR21" t="s">
        <v>635</v>
      </c>
      <c r="AS21">
        <v>214</v>
      </c>
      <c r="AU21" t="s">
        <v>643</v>
      </c>
      <c r="AV21">
        <v>124</v>
      </c>
      <c r="AX21" t="s">
        <v>630</v>
      </c>
      <c r="AY21">
        <v>224</v>
      </c>
      <c r="BA21" t="s">
        <v>748</v>
      </c>
      <c r="BB21">
        <v>161</v>
      </c>
      <c r="BD21" t="s">
        <v>631</v>
      </c>
      <c r="BE21">
        <v>192</v>
      </c>
      <c r="BG21" t="s">
        <v>748</v>
      </c>
      <c r="BH21">
        <v>148</v>
      </c>
      <c r="BJ21" t="s">
        <v>748</v>
      </c>
      <c r="BK21">
        <v>249</v>
      </c>
      <c r="BM21" t="s">
        <v>745</v>
      </c>
      <c r="BN21">
        <v>75</v>
      </c>
      <c r="BP21" t="s">
        <v>797</v>
      </c>
      <c r="BQ21">
        <v>46</v>
      </c>
      <c r="BS21" t="s">
        <v>636</v>
      </c>
      <c r="BT21">
        <v>12</v>
      </c>
    </row>
    <row r="22" spans="1:73" x14ac:dyDescent="0.2">
      <c r="A22" s="86" t="s">
        <v>123</v>
      </c>
      <c r="B22" t="s">
        <v>634</v>
      </c>
      <c r="C22">
        <v>192</v>
      </c>
      <c r="D22" s="86"/>
      <c r="E22" t="s">
        <v>746</v>
      </c>
      <c r="F22">
        <v>165</v>
      </c>
      <c r="G22" s="86"/>
      <c r="H22" t="s">
        <v>746</v>
      </c>
      <c r="I22">
        <v>192</v>
      </c>
      <c r="K22" t="s">
        <v>636</v>
      </c>
      <c r="L22">
        <v>136</v>
      </c>
      <c r="N22" t="s">
        <v>643</v>
      </c>
      <c r="O22">
        <v>161</v>
      </c>
      <c r="Q22" t="s">
        <v>636</v>
      </c>
      <c r="R22">
        <v>176</v>
      </c>
      <c r="T22" t="s">
        <v>746</v>
      </c>
      <c r="U22">
        <v>148</v>
      </c>
      <c r="W22" t="s">
        <v>635</v>
      </c>
      <c r="X22">
        <v>162</v>
      </c>
      <c r="Z22" t="s">
        <v>642</v>
      </c>
      <c r="AA22">
        <v>152</v>
      </c>
      <c r="AC22" t="s">
        <v>760</v>
      </c>
      <c r="AD22">
        <v>144</v>
      </c>
      <c r="AF22" t="s">
        <v>643</v>
      </c>
      <c r="AG22">
        <v>137</v>
      </c>
      <c r="AI22" t="s">
        <v>643</v>
      </c>
      <c r="AJ22">
        <v>107</v>
      </c>
      <c r="AL22" t="s">
        <v>644</v>
      </c>
      <c r="AM22">
        <v>125</v>
      </c>
      <c r="AO22" t="s">
        <v>634</v>
      </c>
      <c r="AP22">
        <v>177</v>
      </c>
      <c r="AR22" t="s">
        <v>744</v>
      </c>
      <c r="AS22">
        <v>129</v>
      </c>
      <c r="AU22" t="s">
        <v>751</v>
      </c>
      <c r="AV22">
        <v>124</v>
      </c>
      <c r="AX22" t="s">
        <v>632</v>
      </c>
      <c r="AY22">
        <v>204</v>
      </c>
      <c r="BA22" t="s">
        <v>749</v>
      </c>
      <c r="BB22">
        <v>159</v>
      </c>
      <c r="BD22" t="s">
        <v>635</v>
      </c>
      <c r="BE22">
        <v>171</v>
      </c>
      <c r="BG22" t="s">
        <v>745</v>
      </c>
      <c r="BH22">
        <v>139</v>
      </c>
      <c r="BJ22" t="s">
        <v>634</v>
      </c>
      <c r="BK22">
        <v>209</v>
      </c>
      <c r="BM22" t="s">
        <v>790</v>
      </c>
      <c r="BN22">
        <v>62</v>
      </c>
      <c r="BP22" t="s">
        <v>630</v>
      </c>
      <c r="BQ22">
        <v>41</v>
      </c>
      <c r="BS22" t="s">
        <v>797</v>
      </c>
      <c r="BT22">
        <v>8</v>
      </c>
    </row>
    <row r="23" spans="1:73" x14ac:dyDescent="0.2">
      <c r="A23" s="86" t="s">
        <v>125</v>
      </c>
      <c r="B23" t="s">
        <v>635</v>
      </c>
      <c r="C23">
        <v>167</v>
      </c>
      <c r="D23" s="86"/>
      <c r="E23" t="s">
        <v>747</v>
      </c>
      <c r="F23">
        <v>153</v>
      </c>
      <c r="G23" s="86"/>
      <c r="H23" t="s">
        <v>750</v>
      </c>
      <c r="I23">
        <v>183</v>
      </c>
      <c r="K23" t="s">
        <v>643</v>
      </c>
      <c r="L23">
        <v>126</v>
      </c>
      <c r="N23" t="s">
        <v>637</v>
      </c>
      <c r="O23">
        <v>156</v>
      </c>
      <c r="Q23" t="s">
        <v>644</v>
      </c>
      <c r="R23">
        <v>168</v>
      </c>
      <c r="T23" t="s">
        <v>644</v>
      </c>
      <c r="U23">
        <v>138</v>
      </c>
      <c r="W23" t="s">
        <v>636</v>
      </c>
      <c r="X23">
        <v>152</v>
      </c>
      <c r="Z23" t="s">
        <v>741</v>
      </c>
      <c r="AA23">
        <v>149</v>
      </c>
      <c r="AC23" t="s">
        <v>636</v>
      </c>
      <c r="AD23">
        <v>144</v>
      </c>
      <c r="AF23" t="s">
        <v>635</v>
      </c>
      <c r="AG23">
        <v>126</v>
      </c>
      <c r="AI23" t="s">
        <v>759</v>
      </c>
      <c r="AJ23">
        <v>101</v>
      </c>
      <c r="AL23" t="s">
        <v>766</v>
      </c>
      <c r="AM23">
        <v>120</v>
      </c>
      <c r="AO23" t="s">
        <v>643</v>
      </c>
      <c r="AP23">
        <v>148</v>
      </c>
      <c r="AR23" t="s">
        <v>772</v>
      </c>
      <c r="AS23">
        <v>127</v>
      </c>
      <c r="AU23" t="s">
        <v>637</v>
      </c>
      <c r="AV23">
        <v>121</v>
      </c>
      <c r="AX23" t="s">
        <v>777</v>
      </c>
      <c r="AY23">
        <v>200</v>
      </c>
      <c r="BA23" t="s">
        <v>634</v>
      </c>
      <c r="BB23">
        <v>154</v>
      </c>
      <c r="BD23" t="s">
        <v>782</v>
      </c>
      <c r="BE23">
        <v>167</v>
      </c>
      <c r="BG23" t="s">
        <v>642</v>
      </c>
      <c r="BH23">
        <v>137</v>
      </c>
      <c r="BJ23" t="s">
        <v>631</v>
      </c>
      <c r="BK23">
        <v>182</v>
      </c>
      <c r="BM23" t="s">
        <v>764</v>
      </c>
      <c r="BN23">
        <v>60</v>
      </c>
      <c r="BP23" t="s">
        <v>794</v>
      </c>
      <c r="BQ23">
        <v>39</v>
      </c>
      <c r="BS23" t="s">
        <v>805</v>
      </c>
      <c r="BT23">
        <v>6</v>
      </c>
    </row>
    <row r="24" spans="1:73" x14ac:dyDescent="0.2">
      <c r="A24" s="86" t="s">
        <v>127</v>
      </c>
      <c r="B24" t="s">
        <v>642</v>
      </c>
      <c r="C24">
        <v>152</v>
      </c>
      <c r="D24" s="86"/>
      <c r="E24" t="s">
        <v>635</v>
      </c>
      <c r="F24">
        <v>137</v>
      </c>
      <c r="G24" s="86"/>
      <c r="H24" t="s">
        <v>634</v>
      </c>
      <c r="I24">
        <v>164</v>
      </c>
      <c r="K24" t="s">
        <v>748</v>
      </c>
      <c r="L24">
        <v>111</v>
      </c>
      <c r="N24" t="s">
        <v>751</v>
      </c>
      <c r="O24">
        <v>145</v>
      </c>
      <c r="Q24" t="s">
        <v>643</v>
      </c>
      <c r="R24">
        <v>143</v>
      </c>
      <c r="T24" t="s">
        <v>643</v>
      </c>
      <c r="U24">
        <v>137</v>
      </c>
      <c r="W24" t="s">
        <v>643</v>
      </c>
      <c r="X24">
        <v>152</v>
      </c>
      <c r="Z24" t="s">
        <v>643</v>
      </c>
      <c r="AA24">
        <v>147</v>
      </c>
      <c r="AC24" t="s">
        <v>746</v>
      </c>
      <c r="AD24">
        <v>141</v>
      </c>
      <c r="AF24" t="s">
        <v>754</v>
      </c>
      <c r="AG24">
        <v>119</v>
      </c>
      <c r="AI24" t="s">
        <v>765</v>
      </c>
      <c r="AJ24">
        <v>99</v>
      </c>
      <c r="AL24" t="s">
        <v>767</v>
      </c>
      <c r="AM24">
        <v>119</v>
      </c>
      <c r="AO24" t="s">
        <v>635</v>
      </c>
      <c r="AP24">
        <v>138</v>
      </c>
      <c r="AR24" t="s">
        <v>751</v>
      </c>
      <c r="AS24">
        <v>127</v>
      </c>
      <c r="AU24" t="s">
        <v>773</v>
      </c>
      <c r="AV24">
        <v>114</v>
      </c>
      <c r="AX24" t="s">
        <v>634</v>
      </c>
      <c r="AY24">
        <v>175</v>
      </c>
      <c r="BA24" t="s">
        <v>636</v>
      </c>
      <c r="BB24">
        <v>133</v>
      </c>
      <c r="BD24" t="s">
        <v>783</v>
      </c>
      <c r="BE24">
        <v>161</v>
      </c>
      <c r="BG24" t="s">
        <v>782</v>
      </c>
      <c r="BH24">
        <v>135</v>
      </c>
      <c r="BJ24" t="s">
        <v>785</v>
      </c>
      <c r="BK24">
        <v>154</v>
      </c>
      <c r="BM24" t="s">
        <v>636</v>
      </c>
      <c r="BN24">
        <v>50</v>
      </c>
      <c r="BP24" t="s">
        <v>798</v>
      </c>
      <c r="BQ24">
        <v>32</v>
      </c>
      <c r="BS24" t="s">
        <v>806</v>
      </c>
      <c r="BT24">
        <v>6</v>
      </c>
    </row>
    <row r="25" spans="1:73" x14ac:dyDescent="0.2">
      <c r="A25" s="86" t="s">
        <v>129</v>
      </c>
      <c r="B25" t="s">
        <v>636</v>
      </c>
      <c r="C25">
        <v>139</v>
      </c>
      <c r="D25" s="86"/>
      <c r="E25" t="s">
        <v>644</v>
      </c>
      <c r="F25">
        <v>134</v>
      </c>
      <c r="G25" s="86"/>
      <c r="H25" t="s">
        <v>635</v>
      </c>
      <c r="I25">
        <v>149</v>
      </c>
      <c r="K25" t="s">
        <v>644</v>
      </c>
      <c r="L25">
        <v>107</v>
      </c>
      <c r="N25" t="s">
        <v>636</v>
      </c>
      <c r="O25">
        <v>137</v>
      </c>
      <c r="Q25" t="s">
        <v>756</v>
      </c>
      <c r="R25">
        <v>140</v>
      </c>
      <c r="T25" t="s">
        <v>636</v>
      </c>
      <c r="U25">
        <v>120</v>
      </c>
      <c r="W25" t="s">
        <v>741</v>
      </c>
      <c r="X25">
        <v>148</v>
      </c>
      <c r="Z25" t="s">
        <v>644</v>
      </c>
      <c r="AA25">
        <v>128</v>
      </c>
      <c r="AC25" t="s">
        <v>644</v>
      </c>
      <c r="AD25">
        <v>128</v>
      </c>
      <c r="AF25" t="s">
        <v>646</v>
      </c>
      <c r="AG25">
        <v>108</v>
      </c>
      <c r="AI25" t="s">
        <v>642</v>
      </c>
      <c r="AJ25">
        <v>91</v>
      </c>
      <c r="AL25" t="s">
        <v>643</v>
      </c>
      <c r="AM25">
        <v>115</v>
      </c>
      <c r="AO25" t="s">
        <v>644</v>
      </c>
      <c r="AP25">
        <v>125</v>
      </c>
      <c r="AR25" t="s">
        <v>634</v>
      </c>
      <c r="AS25">
        <v>126</v>
      </c>
      <c r="AU25" t="s">
        <v>636</v>
      </c>
      <c r="AV25">
        <v>108</v>
      </c>
      <c r="AX25" t="s">
        <v>746</v>
      </c>
      <c r="AY25">
        <v>172</v>
      </c>
      <c r="BA25" t="s">
        <v>644</v>
      </c>
      <c r="BB25">
        <v>128</v>
      </c>
      <c r="BD25" t="s">
        <v>777</v>
      </c>
      <c r="BE25">
        <v>150</v>
      </c>
      <c r="BG25" t="s">
        <v>760</v>
      </c>
      <c r="BH25">
        <v>133</v>
      </c>
      <c r="BJ25" t="s">
        <v>745</v>
      </c>
      <c r="BK25">
        <v>134</v>
      </c>
      <c r="BM25" t="s">
        <v>760</v>
      </c>
      <c r="BN25">
        <v>49</v>
      </c>
      <c r="BP25" t="s">
        <v>631</v>
      </c>
      <c r="BQ25">
        <v>30</v>
      </c>
      <c r="BS25" t="s">
        <v>807</v>
      </c>
      <c r="BT25">
        <v>5</v>
      </c>
    </row>
    <row r="26" spans="1:73" x14ac:dyDescent="0.2">
      <c r="A26" s="86" t="s">
        <v>131</v>
      </c>
      <c r="B26" t="s">
        <v>743</v>
      </c>
      <c r="C26">
        <v>135</v>
      </c>
      <c r="D26" s="86"/>
      <c r="E26" t="s">
        <v>745</v>
      </c>
      <c r="F26">
        <v>118</v>
      </c>
      <c r="G26" s="86"/>
      <c r="H26" t="s">
        <v>631</v>
      </c>
      <c r="I26">
        <v>144</v>
      </c>
      <c r="K26" t="s">
        <v>752</v>
      </c>
      <c r="L26">
        <v>101</v>
      </c>
      <c r="N26" t="s">
        <v>753</v>
      </c>
      <c r="O26">
        <v>103</v>
      </c>
      <c r="Q26" t="s">
        <v>741</v>
      </c>
      <c r="R26">
        <v>122</v>
      </c>
      <c r="T26" t="s">
        <v>631</v>
      </c>
      <c r="U26">
        <v>120</v>
      </c>
      <c r="W26" t="s">
        <v>644</v>
      </c>
      <c r="X26">
        <v>145</v>
      </c>
      <c r="Z26" t="s">
        <v>748</v>
      </c>
      <c r="AA26">
        <v>128</v>
      </c>
      <c r="AC26" t="s">
        <v>635</v>
      </c>
      <c r="AD26">
        <v>126</v>
      </c>
      <c r="AF26" t="s">
        <v>745</v>
      </c>
      <c r="AG26">
        <v>102</v>
      </c>
      <c r="AI26" t="s">
        <v>744</v>
      </c>
      <c r="AJ26">
        <v>88</v>
      </c>
      <c r="AL26" t="s">
        <v>754</v>
      </c>
      <c r="AM26">
        <v>109</v>
      </c>
      <c r="AO26" t="s">
        <v>636</v>
      </c>
      <c r="AP26">
        <v>109</v>
      </c>
      <c r="AR26" t="s">
        <v>631</v>
      </c>
      <c r="AS26">
        <v>118</v>
      </c>
      <c r="AU26" t="s">
        <v>745</v>
      </c>
      <c r="AV26">
        <v>103</v>
      </c>
      <c r="AX26" t="s">
        <v>751</v>
      </c>
      <c r="AY26">
        <v>172</v>
      </c>
      <c r="BA26" t="s">
        <v>643</v>
      </c>
      <c r="BB26">
        <v>116</v>
      </c>
      <c r="BD26" t="s">
        <v>639</v>
      </c>
      <c r="BE26">
        <v>149</v>
      </c>
      <c r="BG26" t="s">
        <v>740</v>
      </c>
      <c r="BH26">
        <v>133</v>
      </c>
      <c r="BJ26" t="s">
        <v>636</v>
      </c>
      <c r="BK26">
        <v>133</v>
      </c>
      <c r="BM26" t="s">
        <v>791</v>
      </c>
      <c r="BN26">
        <v>44</v>
      </c>
      <c r="BP26" t="s">
        <v>787</v>
      </c>
      <c r="BQ26">
        <v>29</v>
      </c>
      <c r="BS26" t="s">
        <v>800</v>
      </c>
      <c r="BT26">
        <v>4</v>
      </c>
    </row>
    <row r="27" spans="1:73" x14ac:dyDescent="0.2">
      <c r="A27" s="86" t="s">
        <v>133</v>
      </c>
      <c r="B27" t="s">
        <v>644</v>
      </c>
      <c r="C27">
        <v>131</v>
      </c>
      <c r="D27" s="86"/>
      <c r="E27" t="s">
        <v>748</v>
      </c>
      <c r="F27">
        <v>114</v>
      </c>
      <c r="G27" s="86"/>
      <c r="H27" t="s">
        <v>751</v>
      </c>
      <c r="I27">
        <v>137</v>
      </c>
      <c r="K27" t="s">
        <v>753</v>
      </c>
      <c r="L27">
        <v>95</v>
      </c>
      <c r="N27" t="s">
        <v>754</v>
      </c>
      <c r="O27">
        <v>100</v>
      </c>
      <c r="Q27" t="s">
        <v>745</v>
      </c>
      <c r="R27">
        <v>116</v>
      </c>
      <c r="T27" t="s">
        <v>748</v>
      </c>
      <c r="U27">
        <v>112</v>
      </c>
      <c r="W27" t="s">
        <v>646</v>
      </c>
      <c r="X27">
        <v>143</v>
      </c>
      <c r="Z27" t="s">
        <v>639</v>
      </c>
      <c r="AA27">
        <v>114</v>
      </c>
      <c r="AC27" t="s">
        <v>638</v>
      </c>
      <c r="AD27">
        <v>117</v>
      </c>
      <c r="AF27" t="s">
        <v>749</v>
      </c>
      <c r="AG27">
        <v>94</v>
      </c>
      <c r="AI27" t="s">
        <v>745</v>
      </c>
      <c r="AJ27">
        <v>85</v>
      </c>
      <c r="AL27" t="s">
        <v>636</v>
      </c>
      <c r="AM27">
        <v>102</v>
      </c>
      <c r="AO27" t="s">
        <v>745</v>
      </c>
      <c r="AP27">
        <v>109</v>
      </c>
      <c r="AR27" t="s">
        <v>636</v>
      </c>
      <c r="AS27">
        <v>117</v>
      </c>
      <c r="AU27" t="s">
        <v>749</v>
      </c>
      <c r="AV27">
        <v>103</v>
      </c>
      <c r="AX27" t="s">
        <v>749</v>
      </c>
      <c r="AY27">
        <v>164</v>
      </c>
      <c r="BA27" t="s">
        <v>745</v>
      </c>
      <c r="BB27">
        <v>112</v>
      </c>
      <c r="BD27" t="s">
        <v>748</v>
      </c>
      <c r="BE27">
        <v>132</v>
      </c>
      <c r="BG27" t="s">
        <v>762</v>
      </c>
      <c r="BH27">
        <v>124</v>
      </c>
      <c r="BJ27" t="s">
        <v>754</v>
      </c>
      <c r="BK27">
        <v>127</v>
      </c>
      <c r="BM27" t="s">
        <v>792</v>
      </c>
      <c r="BN27">
        <v>40</v>
      </c>
      <c r="BP27" t="s">
        <v>799</v>
      </c>
      <c r="BQ27">
        <v>26</v>
      </c>
      <c r="BS27" t="s">
        <v>808</v>
      </c>
      <c r="BT27">
        <v>4</v>
      </c>
    </row>
    <row r="28" spans="1:73" x14ac:dyDescent="0.2">
      <c r="A28" s="86" t="s">
        <v>135</v>
      </c>
      <c r="B28" t="s">
        <v>643</v>
      </c>
      <c r="C28">
        <v>127</v>
      </c>
      <c r="D28" s="86"/>
      <c r="E28" t="s">
        <v>643</v>
      </c>
      <c r="F28">
        <v>112</v>
      </c>
      <c r="G28" s="86"/>
      <c r="H28" t="s">
        <v>638</v>
      </c>
      <c r="I28">
        <v>133</v>
      </c>
      <c r="K28" t="s">
        <v>642</v>
      </c>
      <c r="L28">
        <v>91</v>
      </c>
      <c r="N28" t="s">
        <v>755</v>
      </c>
      <c r="O28">
        <v>100</v>
      </c>
      <c r="Q28" t="s">
        <v>757</v>
      </c>
      <c r="R28">
        <v>114</v>
      </c>
      <c r="T28" t="s">
        <v>751</v>
      </c>
      <c r="U28">
        <v>105</v>
      </c>
      <c r="W28" t="s">
        <v>743</v>
      </c>
      <c r="X28">
        <v>139</v>
      </c>
      <c r="Z28" t="s">
        <v>745</v>
      </c>
      <c r="AA28">
        <v>100</v>
      </c>
      <c r="AC28" t="s">
        <v>761</v>
      </c>
      <c r="AD28">
        <v>113</v>
      </c>
      <c r="AF28" t="s">
        <v>762</v>
      </c>
      <c r="AG28">
        <v>94</v>
      </c>
      <c r="AI28" t="s">
        <v>754</v>
      </c>
      <c r="AJ28">
        <v>84</v>
      </c>
      <c r="AL28" t="s">
        <v>768</v>
      </c>
      <c r="AM28">
        <v>100</v>
      </c>
      <c r="AO28" t="s">
        <v>749</v>
      </c>
      <c r="AP28">
        <v>103</v>
      </c>
      <c r="AR28" t="s">
        <v>748</v>
      </c>
      <c r="AS28">
        <v>117</v>
      </c>
      <c r="AU28" t="s">
        <v>774</v>
      </c>
      <c r="AV28">
        <v>94</v>
      </c>
      <c r="AX28" t="s">
        <v>643</v>
      </c>
      <c r="AY28">
        <v>150</v>
      </c>
      <c r="BA28" t="s">
        <v>779</v>
      </c>
      <c r="BB28">
        <v>102</v>
      </c>
      <c r="BD28" t="s">
        <v>636</v>
      </c>
      <c r="BE28">
        <v>124</v>
      </c>
      <c r="BG28" t="s">
        <v>766</v>
      </c>
      <c r="BH28">
        <v>123</v>
      </c>
      <c r="BJ28" t="s">
        <v>643</v>
      </c>
      <c r="BK28">
        <v>126</v>
      </c>
      <c r="BM28" t="s">
        <v>793</v>
      </c>
      <c r="BN28">
        <v>37</v>
      </c>
      <c r="BP28" t="s">
        <v>740</v>
      </c>
      <c r="BQ28">
        <v>23</v>
      </c>
      <c r="BS28" t="s">
        <v>809</v>
      </c>
      <c r="BT28">
        <v>4</v>
      </c>
    </row>
    <row r="29" spans="1:73" x14ac:dyDescent="0.2">
      <c r="A29" s="86" t="s">
        <v>137</v>
      </c>
      <c r="B29" t="s">
        <v>744</v>
      </c>
      <c r="C29">
        <v>105</v>
      </c>
      <c r="D29" s="86"/>
      <c r="E29" t="s">
        <v>749</v>
      </c>
      <c r="F29">
        <v>111</v>
      </c>
      <c r="G29" s="86"/>
      <c r="H29" t="s">
        <v>636</v>
      </c>
      <c r="I29">
        <v>122</v>
      </c>
      <c r="K29" t="s">
        <v>747</v>
      </c>
      <c r="L29">
        <v>85</v>
      </c>
      <c r="N29" t="s">
        <v>749</v>
      </c>
      <c r="O29">
        <v>98</v>
      </c>
      <c r="Q29" t="s">
        <v>646</v>
      </c>
      <c r="R29">
        <v>110</v>
      </c>
      <c r="T29" t="s">
        <v>758</v>
      </c>
      <c r="U29">
        <v>83</v>
      </c>
      <c r="W29" t="s">
        <v>746</v>
      </c>
      <c r="X29">
        <v>122</v>
      </c>
      <c r="Z29" t="s">
        <v>758</v>
      </c>
      <c r="AA29">
        <v>100</v>
      </c>
      <c r="AC29" t="s">
        <v>748</v>
      </c>
      <c r="AD29">
        <v>96</v>
      </c>
      <c r="AF29" t="s">
        <v>763</v>
      </c>
      <c r="AG29">
        <v>90</v>
      </c>
      <c r="AI29" t="s">
        <v>755</v>
      </c>
      <c r="AJ29">
        <v>80</v>
      </c>
      <c r="AL29" t="s">
        <v>749</v>
      </c>
      <c r="AM29">
        <v>99</v>
      </c>
      <c r="AO29" t="s">
        <v>770</v>
      </c>
      <c r="AP29">
        <v>84</v>
      </c>
      <c r="AR29" t="s">
        <v>644</v>
      </c>
      <c r="AS29">
        <v>112</v>
      </c>
      <c r="AU29" t="s">
        <v>639</v>
      </c>
      <c r="AV29">
        <v>93</v>
      </c>
      <c r="AX29" t="s">
        <v>745</v>
      </c>
      <c r="AY29">
        <v>137</v>
      </c>
      <c r="BA29" t="s">
        <v>762</v>
      </c>
      <c r="BB29">
        <v>102</v>
      </c>
      <c r="BD29" t="s">
        <v>642</v>
      </c>
      <c r="BE29">
        <v>116</v>
      </c>
      <c r="BG29" t="s">
        <v>781</v>
      </c>
      <c r="BH29">
        <v>122</v>
      </c>
      <c r="BJ29" t="s">
        <v>786</v>
      </c>
      <c r="BK29">
        <v>125</v>
      </c>
      <c r="BM29" t="s">
        <v>794</v>
      </c>
      <c r="BN29">
        <v>26</v>
      </c>
      <c r="BP29" t="s">
        <v>800</v>
      </c>
      <c r="BQ29">
        <v>19</v>
      </c>
      <c r="BS29" t="s">
        <v>810</v>
      </c>
      <c r="BT29">
        <v>4</v>
      </c>
    </row>
    <row r="30" spans="1:73" x14ac:dyDescent="0.2">
      <c r="A30" s="86" t="s">
        <v>139</v>
      </c>
      <c r="B30" t="s">
        <v>745</v>
      </c>
      <c r="C30">
        <v>94</v>
      </c>
      <c r="D30" s="86"/>
      <c r="E30" t="s">
        <v>646</v>
      </c>
      <c r="F30">
        <v>107</v>
      </c>
      <c r="G30" s="86"/>
      <c r="H30" t="s">
        <v>646</v>
      </c>
      <c r="I30">
        <v>97</v>
      </c>
      <c r="K30" t="s">
        <v>637</v>
      </c>
      <c r="L30">
        <v>85</v>
      </c>
      <c r="N30" t="s">
        <v>752</v>
      </c>
      <c r="O30">
        <v>95</v>
      </c>
      <c r="Q30" t="s">
        <v>638</v>
      </c>
      <c r="R30">
        <v>109</v>
      </c>
      <c r="T30" t="s">
        <v>759</v>
      </c>
      <c r="U30">
        <v>82</v>
      </c>
      <c r="W30" t="s">
        <v>748</v>
      </c>
      <c r="X30">
        <v>119</v>
      </c>
      <c r="Z30" t="s">
        <v>757</v>
      </c>
      <c r="AA30">
        <v>96</v>
      </c>
      <c r="AC30" t="s">
        <v>749</v>
      </c>
      <c r="AD30">
        <v>93</v>
      </c>
      <c r="AF30" t="s">
        <v>764</v>
      </c>
      <c r="AG30">
        <v>90</v>
      </c>
      <c r="AI30" t="s">
        <v>763</v>
      </c>
      <c r="AJ30">
        <v>75</v>
      </c>
      <c r="AL30" t="s">
        <v>769</v>
      </c>
      <c r="AM30">
        <v>99</v>
      </c>
      <c r="AO30" t="s">
        <v>754</v>
      </c>
      <c r="AP30">
        <v>77</v>
      </c>
      <c r="AR30" t="s">
        <v>746</v>
      </c>
      <c r="AS30">
        <v>95</v>
      </c>
      <c r="AU30" t="s">
        <v>775</v>
      </c>
      <c r="AV30">
        <v>91</v>
      </c>
      <c r="AX30" t="s">
        <v>636</v>
      </c>
      <c r="AY30">
        <v>135</v>
      </c>
      <c r="BA30" t="s">
        <v>760</v>
      </c>
      <c r="BB30">
        <v>99</v>
      </c>
      <c r="BD30" t="s">
        <v>749</v>
      </c>
      <c r="BE30">
        <v>114</v>
      </c>
      <c r="BG30" t="s">
        <v>751</v>
      </c>
      <c r="BH30">
        <v>115</v>
      </c>
      <c r="BJ30" t="s">
        <v>781</v>
      </c>
      <c r="BK30">
        <v>122</v>
      </c>
      <c r="BM30" t="s">
        <v>795</v>
      </c>
      <c r="BN30">
        <v>26</v>
      </c>
      <c r="BP30" t="s">
        <v>642</v>
      </c>
      <c r="BQ30">
        <v>13</v>
      </c>
      <c r="BS30" t="s">
        <v>811</v>
      </c>
      <c r="BT30">
        <v>2</v>
      </c>
    </row>
    <row r="31" spans="1:73" x14ac:dyDescent="0.2">
      <c r="A31" s="86" t="s">
        <v>141</v>
      </c>
      <c r="B31" t="s">
        <v>647</v>
      </c>
      <c r="C31">
        <v>4432</v>
      </c>
      <c r="D31" s="86"/>
      <c r="E31" t="s">
        <v>647</v>
      </c>
      <c r="F31">
        <v>3791</v>
      </c>
      <c r="G31" s="86"/>
      <c r="H31" t="s">
        <v>647</v>
      </c>
      <c r="I31">
        <v>4026</v>
      </c>
      <c r="K31" t="s">
        <v>647</v>
      </c>
      <c r="L31">
        <v>3969</v>
      </c>
      <c r="N31" t="s">
        <v>647</v>
      </c>
      <c r="O31">
        <v>4849</v>
      </c>
      <c r="Q31" t="s">
        <v>647</v>
      </c>
      <c r="R31">
        <v>5408</v>
      </c>
      <c r="T31" t="s">
        <v>647</v>
      </c>
      <c r="U31">
        <v>4481</v>
      </c>
      <c r="W31" t="s">
        <v>647</v>
      </c>
      <c r="X31">
        <v>4911</v>
      </c>
      <c r="Z31" t="s">
        <v>647</v>
      </c>
      <c r="AA31">
        <v>4826</v>
      </c>
      <c r="AC31" t="s">
        <v>647</v>
      </c>
      <c r="AD31">
        <v>4580</v>
      </c>
      <c r="AF31" t="s">
        <v>647</v>
      </c>
      <c r="AG31">
        <v>4253</v>
      </c>
      <c r="AI31" t="s">
        <v>647</v>
      </c>
      <c r="AJ31">
        <v>4407</v>
      </c>
      <c r="AL31" t="s">
        <v>647</v>
      </c>
      <c r="AM31">
        <v>4685</v>
      </c>
      <c r="AO31" t="s">
        <v>647</v>
      </c>
      <c r="AP31">
        <v>4337</v>
      </c>
      <c r="AR31" t="s">
        <v>647</v>
      </c>
      <c r="AS31">
        <v>3665</v>
      </c>
      <c r="AU31" t="s">
        <v>647</v>
      </c>
      <c r="AV31">
        <v>4228</v>
      </c>
      <c r="AX31" t="s">
        <v>647</v>
      </c>
      <c r="AY31">
        <v>5503</v>
      </c>
      <c r="BA31" t="s">
        <v>647</v>
      </c>
      <c r="BB31">
        <v>4396</v>
      </c>
      <c r="BD31" t="s">
        <v>647</v>
      </c>
      <c r="BE31">
        <v>4463</v>
      </c>
      <c r="BG31" t="s">
        <v>647</v>
      </c>
      <c r="BH31">
        <v>3699</v>
      </c>
      <c r="BJ31" t="s">
        <v>647</v>
      </c>
      <c r="BK31">
        <v>2959</v>
      </c>
      <c r="BM31" t="s">
        <v>647</v>
      </c>
      <c r="BN31">
        <v>532</v>
      </c>
      <c r="BP31" t="s">
        <v>647</v>
      </c>
      <c r="BQ31">
        <v>166</v>
      </c>
      <c r="BS31" t="s">
        <v>647</v>
      </c>
      <c r="BT31">
        <v>28</v>
      </c>
    </row>
    <row r="32" spans="1:73" x14ac:dyDescent="0.2">
      <c r="A32" s="87" t="s">
        <v>30</v>
      </c>
      <c r="B32" s="87" t="s">
        <v>163</v>
      </c>
      <c r="C32" s="87">
        <f>SUM(C11:C31)</f>
        <v>9357</v>
      </c>
      <c r="D32" s="87"/>
      <c r="E32" s="87"/>
      <c r="F32" s="87">
        <f>SUM(F11:F31)</f>
        <v>8995</v>
      </c>
      <c r="G32" s="87"/>
      <c r="H32" s="87"/>
      <c r="I32" s="87">
        <f>SUM(I11:I31)</f>
        <v>9791</v>
      </c>
      <c r="J32" s="87"/>
      <c r="K32" s="87"/>
      <c r="L32" s="87">
        <f>SUM(L11:L31)</f>
        <v>8873</v>
      </c>
      <c r="M32" s="87"/>
      <c r="N32" s="87"/>
      <c r="O32" s="87">
        <f>SUM(O11:O31)</f>
        <v>9966</v>
      </c>
      <c r="P32" s="87"/>
      <c r="Q32" s="87"/>
      <c r="R32" s="87">
        <f>SUM(R11:R31)</f>
        <v>10540</v>
      </c>
      <c r="S32" s="87"/>
      <c r="T32" s="87"/>
      <c r="U32" s="87">
        <f>SUM(U11:U31)</f>
        <v>9493</v>
      </c>
      <c r="V32" s="87"/>
      <c r="W32" s="87"/>
      <c r="X32" s="87">
        <f>SUM(X11:X31)</f>
        <v>9806</v>
      </c>
      <c r="Y32" s="87"/>
      <c r="Z32" s="87"/>
      <c r="AA32" s="87">
        <f>SUM(AA11:AA31)</f>
        <v>10248</v>
      </c>
      <c r="AB32" s="87"/>
      <c r="AC32" s="87"/>
      <c r="AD32" s="87">
        <f>SUM(AD11:AD31)</f>
        <v>9489</v>
      </c>
      <c r="AE32" s="87"/>
      <c r="AF32" s="87"/>
      <c r="AG32" s="87">
        <f>SUM(AG11:AG31)</f>
        <v>9511</v>
      </c>
      <c r="AH32" s="87"/>
      <c r="AI32" s="87"/>
      <c r="AJ32" s="87">
        <f>SUM(AJ11:AJ31)</f>
        <v>8489</v>
      </c>
      <c r="AK32" s="87"/>
      <c r="AL32" s="87"/>
      <c r="AM32" s="87">
        <f>SUM(AM11:AM31)</f>
        <v>9611</v>
      </c>
      <c r="AN32" s="87"/>
      <c r="AO32" s="87"/>
      <c r="AP32" s="87">
        <f>SUM(AP11:AP31)</f>
        <v>9589</v>
      </c>
      <c r="AQ32" s="87"/>
      <c r="AR32" s="87"/>
      <c r="AS32" s="87">
        <f>SUM(AS11:AS31)</f>
        <v>9562</v>
      </c>
      <c r="AT32" s="87"/>
      <c r="AU32" s="87"/>
      <c r="AV32" s="87">
        <f>SUM(AV11:AV31)</f>
        <v>8587</v>
      </c>
      <c r="AW32" s="87"/>
      <c r="AX32" s="87"/>
      <c r="AY32" s="87">
        <f>SUM(AY11:AY31)</f>
        <v>11567</v>
      </c>
      <c r="AZ32" s="87"/>
      <c r="BA32" s="87"/>
      <c r="BB32" s="87">
        <f>SUM(BB11:BB31)</f>
        <v>9507</v>
      </c>
      <c r="BC32" s="87"/>
      <c r="BD32" s="87"/>
      <c r="BE32" s="87">
        <f>SUM(BE11:BE31)</f>
        <v>10009</v>
      </c>
      <c r="BF32" s="87"/>
      <c r="BG32" s="87"/>
      <c r="BH32" s="87">
        <f>SUM(BH11:BH31)</f>
        <v>8245</v>
      </c>
      <c r="BI32" s="87"/>
      <c r="BJ32" s="87"/>
      <c r="BK32" s="87">
        <f>SUM(BK11:BK31)</f>
        <v>14382</v>
      </c>
      <c r="BL32" s="87"/>
      <c r="BM32" s="87"/>
      <c r="BN32" s="87">
        <f>SUM(BN11:BN31)</f>
        <v>9402</v>
      </c>
      <c r="BO32" s="87"/>
      <c r="BP32" s="87"/>
      <c r="BQ32" s="87">
        <f>SUM(BQ11:BQ31)</f>
        <v>2746</v>
      </c>
      <c r="BR32" s="87"/>
      <c r="BS32" s="87"/>
      <c r="BT32" s="87">
        <f>SUM(BT11:BT31)</f>
        <v>922</v>
      </c>
      <c r="BU32" s="100"/>
    </row>
    <row r="33" spans="1:12" x14ac:dyDescent="0.2">
      <c r="A33" s="118" t="s">
        <v>648</v>
      </c>
      <c r="B33" s="118"/>
      <c r="C33" s="118"/>
      <c r="D33" s="118"/>
      <c r="E33" s="118"/>
      <c r="F33" s="118"/>
      <c r="G33" s="118"/>
      <c r="H33" s="118"/>
      <c r="I33" s="118"/>
      <c r="J33" s="118"/>
      <c r="K33" s="118"/>
      <c r="L33" s="118"/>
    </row>
    <row r="34" spans="1:12" ht="33" customHeight="1" x14ac:dyDescent="0.2">
      <c r="A34" s="117" t="s">
        <v>906</v>
      </c>
      <c r="B34" s="117"/>
      <c r="C34" s="117"/>
      <c r="D34" s="117"/>
      <c r="E34" s="117"/>
      <c r="F34" s="117"/>
      <c r="G34" s="117"/>
      <c r="H34" s="117"/>
      <c r="I34" s="117"/>
      <c r="J34" s="117"/>
      <c r="K34" s="117"/>
      <c r="L34" s="117"/>
    </row>
    <row r="35" spans="1:12" x14ac:dyDescent="0.2">
      <c r="A35" s="112" t="s">
        <v>59</v>
      </c>
      <c r="B35" s="112"/>
      <c r="C35" s="112"/>
      <c r="D35" s="112"/>
      <c r="E35" s="112"/>
      <c r="F35" s="112"/>
      <c r="G35" s="112"/>
    </row>
  </sheetData>
  <sheetProtection sheet="1"/>
  <mergeCells count="28">
    <mergeCell ref="B1:E1"/>
    <mergeCell ref="A35:G35"/>
    <mergeCell ref="BS9:BT9"/>
    <mergeCell ref="BP9:BQ9"/>
    <mergeCell ref="BM9:BN9"/>
    <mergeCell ref="BJ9:BK9"/>
    <mergeCell ref="BG9:BH9"/>
    <mergeCell ref="BD9:BE9"/>
    <mergeCell ref="BA9:BB9"/>
    <mergeCell ref="AX9:AY9"/>
    <mergeCell ref="AU9:AV9"/>
    <mergeCell ref="AC9:AD9"/>
    <mergeCell ref="AF9:AG9"/>
    <mergeCell ref="AI9:AJ9"/>
    <mergeCell ref="AL9:AM9"/>
    <mergeCell ref="AO9:AP9"/>
    <mergeCell ref="AR9:AS9"/>
    <mergeCell ref="T9:U9"/>
    <mergeCell ref="W9:X9"/>
    <mergeCell ref="Z9:AA9"/>
    <mergeCell ref="A34:L34"/>
    <mergeCell ref="A33:L33"/>
    <mergeCell ref="B9:C9"/>
    <mergeCell ref="E9:F9"/>
    <mergeCell ref="H9:I9"/>
    <mergeCell ref="K9:L9"/>
    <mergeCell ref="N9:O9"/>
    <mergeCell ref="Q9:R9"/>
  </mergeCells>
  <hyperlinks>
    <hyperlink ref="A7" r:id="rId1" xr:uid="{E93222AA-61ED-46B8-835F-1E887E5AEAB5}"/>
  </hyperlinks>
  <pageMargins left="0.7" right="0.7" top="0.75" bottom="0.75" header="0.3" footer="0.3"/>
  <pageSetup paperSize="9" orientation="portrait" r:id="rId2"/>
  <drawing r:id="rId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CE33F-53C6-441D-A2F3-B751DFB8C437}">
  <dimension ref="A1:Y23"/>
  <sheetViews>
    <sheetView workbookViewId="0">
      <pane ySplit="10" topLeftCell="A11" activePane="bottomLeft" state="frozen"/>
      <selection pane="bottomLeft" activeCell="A4" sqref="A4"/>
    </sheetView>
  </sheetViews>
  <sheetFormatPr defaultColWidth="12" defaultRowHeight="11.25" x14ac:dyDescent="0.2"/>
  <cols>
    <col min="1" max="1" width="27.83203125" customWidth="1"/>
    <col min="2" max="2" width="13.1640625" customWidth="1"/>
    <col min="3" max="3" width="13.6640625" customWidth="1"/>
    <col min="4" max="25" width="13.1640625" customWidth="1"/>
  </cols>
  <sheetData>
    <row r="1" spans="1:25" ht="71.25" customHeight="1" x14ac:dyDescent="0.55000000000000004">
      <c r="A1" s="16"/>
      <c r="B1" s="113"/>
      <c r="C1" s="113"/>
      <c r="D1" s="113"/>
      <c r="E1" s="113"/>
      <c r="F1" s="11"/>
      <c r="G1" s="11"/>
      <c r="H1" s="11"/>
      <c r="I1" s="11"/>
      <c r="J1" s="11"/>
      <c r="K1" s="11"/>
      <c r="L1" s="11"/>
      <c r="M1" s="15"/>
      <c r="N1" s="15"/>
      <c r="O1" s="15"/>
      <c r="P1" s="15"/>
    </row>
    <row r="2" spans="1:25" ht="18" customHeight="1" x14ac:dyDescent="0.55000000000000004">
      <c r="A2" s="16"/>
      <c r="B2" s="10"/>
      <c r="C2" s="10"/>
      <c r="D2" s="11"/>
      <c r="E2" s="11"/>
      <c r="F2" s="11"/>
      <c r="G2" s="11"/>
      <c r="H2" s="11"/>
      <c r="I2" s="11"/>
      <c r="J2" s="11"/>
      <c r="K2" s="11"/>
      <c r="L2" s="11"/>
      <c r="M2" s="15"/>
      <c r="N2" s="15"/>
      <c r="O2" s="15"/>
      <c r="P2" s="15"/>
    </row>
    <row r="3" spans="1:25" ht="32.450000000000003" customHeight="1" x14ac:dyDescent="0.2">
      <c r="A3" s="13" t="s">
        <v>3</v>
      </c>
      <c r="B3" s="13"/>
      <c r="C3" s="13"/>
      <c r="D3" s="11"/>
      <c r="E3" s="11"/>
      <c r="F3" s="11"/>
      <c r="G3" s="11"/>
      <c r="H3" s="11"/>
      <c r="I3" s="11"/>
      <c r="J3" s="11"/>
      <c r="K3" s="11"/>
      <c r="L3" s="11"/>
      <c r="M3" s="15"/>
      <c r="N3" s="15"/>
      <c r="O3" s="15"/>
      <c r="P3" s="15"/>
    </row>
    <row r="4" spans="1:25" ht="9" customHeight="1" x14ac:dyDescent="0.2"/>
    <row r="5" spans="1:25" ht="15.95" customHeight="1" x14ac:dyDescent="0.2">
      <c r="A5" s="14" t="s">
        <v>907</v>
      </c>
    </row>
    <row r="6" spans="1:25" ht="15.95" customHeight="1" x14ac:dyDescent="0.2">
      <c r="A6" s="12" t="s">
        <v>25</v>
      </c>
    </row>
    <row r="7" spans="1:25" ht="15" customHeight="1" x14ac:dyDescent="0.2">
      <c r="A7" s="6" t="s">
        <v>23</v>
      </c>
    </row>
    <row r="9" spans="1:25" x14ac:dyDescent="0.2">
      <c r="A9" s="18"/>
      <c r="B9" s="97"/>
      <c r="C9" s="97"/>
      <c r="D9" s="97"/>
      <c r="E9" s="97"/>
      <c r="F9" s="97"/>
    </row>
    <row r="10" spans="1:25" x14ac:dyDescent="0.2">
      <c r="A10" s="96" t="s">
        <v>651</v>
      </c>
      <c r="B10" s="102">
        <v>45747</v>
      </c>
      <c r="C10" s="102">
        <v>45716</v>
      </c>
      <c r="D10" s="102">
        <v>45688</v>
      </c>
      <c r="E10" s="102">
        <v>45657</v>
      </c>
      <c r="F10" s="102">
        <v>45626</v>
      </c>
      <c r="G10" s="102">
        <v>45596</v>
      </c>
      <c r="H10" s="102">
        <v>45565</v>
      </c>
      <c r="I10" s="102">
        <v>45535</v>
      </c>
      <c r="J10" s="102">
        <v>45504</v>
      </c>
      <c r="K10" s="102">
        <v>45473</v>
      </c>
      <c r="L10" s="102">
        <v>45443</v>
      </c>
      <c r="M10" s="102">
        <v>45412</v>
      </c>
      <c r="N10" s="102">
        <v>45382</v>
      </c>
      <c r="O10" s="102">
        <v>45351</v>
      </c>
      <c r="P10" s="102">
        <v>45322</v>
      </c>
      <c r="Q10" s="102">
        <v>45291</v>
      </c>
      <c r="R10" s="102">
        <v>45260</v>
      </c>
      <c r="S10" s="102">
        <v>45230</v>
      </c>
      <c r="T10" s="102">
        <v>45199</v>
      </c>
      <c r="U10" s="102">
        <v>45169</v>
      </c>
      <c r="V10" s="102">
        <v>45138</v>
      </c>
      <c r="W10" s="102">
        <v>45107</v>
      </c>
      <c r="X10" s="102">
        <v>45077</v>
      </c>
      <c r="Y10" s="102">
        <v>45046</v>
      </c>
    </row>
    <row r="11" spans="1:25" x14ac:dyDescent="0.2">
      <c r="A11" s="86" t="s">
        <v>652</v>
      </c>
      <c r="B11">
        <v>4716</v>
      </c>
      <c r="C11">
        <v>4794</v>
      </c>
      <c r="D11">
        <v>5368</v>
      </c>
      <c r="E11">
        <v>4823</v>
      </c>
      <c r="F11">
        <v>5444</v>
      </c>
      <c r="G11">
        <v>5625</v>
      </c>
      <c r="H11">
        <v>4815</v>
      </c>
      <c r="I11">
        <v>4414</v>
      </c>
      <c r="J11">
        <v>5247</v>
      </c>
      <c r="K11">
        <v>4729</v>
      </c>
      <c r="L11">
        <v>4611</v>
      </c>
      <c r="M11">
        <v>4041</v>
      </c>
      <c r="N11">
        <v>5058</v>
      </c>
      <c r="O11">
        <v>5143</v>
      </c>
      <c r="P11">
        <v>5358</v>
      </c>
      <c r="Q11">
        <v>4600</v>
      </c>
      <c r="R11">
        <v>6091</v>
      </c>
      <c r="S11">
        <v>5034</v>
      </c>
      <c r="T11">
        <v>5015</v>
      </c>
      <c r="U11">
        <v>4290</v>
      </c>
      <c r="V11">
        <v>9966</v>
      </c>
      <c r="W11">
        <v>7073</v>
      </c>
      <c r="X11">
        <v>829</v>
      </c>
      <c r="Y11">
        <v>168</v>
      </c>
    </row>
    <row r="12" spans="1:25" x14ac:dyDescent="0.2">
      <c r="A12" s="86" t="s">
        <v>653</v>
      </c>
      <c r="B12">
        <v>1861</v>
      </c>
      <c r="C12">
        <v>1795</v>
      </c>
      <c r="D12">
        <v>2002</v>
      </c>
      <c r="E12">
        <v>1714</v>
      </c>
      <c r="F12">
        <v>1868</v>
      </c>
      <c r="G12">
        <v>2040</v>
      </c>
      <c r="H12">
        <v>2057</v>
      </c>
      <c r="I12">
        <v>2346</v>
      </c>
      <c r="J12">
        <v>2113</v>
      </c>
      <c r="K12">
        <v>1921</v>
      </c>
      <c r="L12">
        <v>2147</v>
      </c>
      <c r="M12">
        <v>1779</v>
      </c>
      <c r="N12">
        <v>1816</v>
      </c>
      <c r="O12">
        <v>1940</v>
      </c>
      <c r="P12">
        <v>1597</v>
      </c>
      <c r="Q12">
        <v>1697</v>
      </c>
      <c r="R12">
        <v>2387</v>
      </c>
      <c r="S12">
        <v>1954</v>
      </c>
      <c r="T12">
        <v>2400</v>
      </c>
      <c r="U12">
        <v>1575</v>
      </c>
      <c r="V12">
        <v>2431</v>
      </c>
      <c r="W12">
        <v>1054</v>
      </c>
      <c r="X12">
        <v>957</v>
      </c>
      <c r="Y12">
        <v>197</v>
      </c>
    </row>
    <row r="13" spans="1:25" x14ac:dyDescent="0.2">
      <c r="A13" s="86" t="s">
        <v>654</v>
      </c>
      <c r="B13">
        <v>1048</v>
      </c>
      <c r="C13">
        <v>886</v>
      </c>
      <c r="D13">
        <v>963</v>
      </c>
      <c r="E13">
        <v>869</v>
      </c>
      <c r="F13">
        <v>1006</v>
      </c>
      <c r="G13">
        <v>1042</v>
      </c>
      <c r="H13">
        <v>972</v>
      </c>
      <c r="I13">
        <v>1129</v>
      </c>
      <c r="J13">
        <v>1047</v>
      </c>
      <c r="K13">
        <v>1084</v>
      </c>
      <c r="L13">
        <v>981</v>
      </c>
      <c r="M13">
        <v>1033</v>
      </c>
      <c r="N13">
        <v>1084</v>
      </c>
      <c r="O13">
        <v>921</v>
      </c>
      <c r="P13">
        <v>942</v>
      </c>
      <c r="Q13">
        <v>841</v>
      </c>
      <c r="R13">
        <v>1197</v>
      </c>
      <c r="S13">
        <v>960</v>
      </c>
      <c r="T13">
        <v>1011</v>
      </c>
      <c r="U13">
        <v>880</v>
      </c>
      <c r="V13">
        <v>801</v>
      </c>
      <c r="W13">
        <v>369</v>
      </c>
      <c r="X13">
        <v>402</v>
      </c>
      <c r="Y13">
        <v>277</v>
      </c>
    </row>
    <row r="14" spans="1:25" x14ac:dyDescent="0.2">
      <c r="A14" s="86" t="s">
        <v>655</v>
      </c>
      <c r="B14">
        <v>1142</v>
      </c>
      <c r="C14">
        <v>1027</v>
      </c>
      <c r="D14">
        <v>1018</v>
      </c>
      <c r="E14">
        <v>1023</v>
      </c>
      <c r="F14">
        <v>1137</v>
      </c>
      <c r="G14">
        <v>1248</v>
      </c>
      <c r="H14">
        <v>1106</v>
      </c>
      <c r="I14">
        <v>1282</v>
      </c>
      <c r="J14">
        <v>1268</v>
      </c>
      <c r="K14">
        <v>1090</v>
      </c>
      <c r="L14">
        <v>1193</v>
      </c>
      <c r="M14">
        <v>1034</v>
      </c>
      <c r="N14">
        <v>1003</v>
      </c>
      <c r="O14">
        <v>1101</v>
      </c>
      <c r="P14">
        <v>1109</v>
      </c>
      <c r="Q14">
        <v>1014</v>
      </c>
      <c r="R14">
        <v>1178</v>
      </c>
      <c r="S14">
        <v>1089</v>
      </c>
      <c r="T14">
        <v>1085</v>
      </c>
      <c r="U14">
        <v>866</v>
      </c>
      <c r="V14">
        <v>811</v>
      </c>
      <c r="W14">
        <v>658</v>
      </c>
      <c r="X14">
        <v>222</v>
      </c>
      <c r="Y14">
        <v>148</v>
      </c>
    </row>
    <row r="15" spans="1:25" x14ac:dyDescent="0.2">
      <c r="A15" s="86" t="s">
        <v>656</v>
      </c>
      <c r="B15">
        <v>282</v>
      </c>
      <c r="C15">
        <v>306</v>
      </c>
      <c r="D15">
        <v>287</v>
      </c>
      <c r="E15">
        <v>239</v>
      </c>
      <c r="F15">
        <v>294</v>
      </c>
      <c r="G15">
        <v>333</v>
      </c>
      <c r="H15">
        <v>291</v>
      </c>
      <c r="I15">
        <v>368</v>
      </c>
      <c r="J15">
        <v>333</v>
      </c>
      <c r="K15">
        <v>409</v>
      </c>
      <c r="L15">
        <v>317</v>
      </c>
      <c r="M15">
        <v>313</v>
      </c>
      <c r="N15">
        <v>368</v>
      </c>
      <c r="O15">
        <v>321</v>
      </c>
      <c r="P15">
        <v>341</v>
      </c>
      <c r="Q15">
        <v>232</v>
      </c>
      <c r="R15">
        <v>449</v>
      </c>
      <c r="S15">
        <v>281</v>
      </c>
      <c r="T15">
        <v>281</v>
      </c>
      <c r="U15">
        <v>352</v>
      </c>
      <c r="V15">
        <v>251</v>
      </c>
      <c r="W15">
        <v>133</v>
      </c>
      <c r="X15">
        <v>155</v>
      </c>
      <c r="Y15">
        <v>80</v>
      </c>
    </row>
    <row r="16" spans="1:25" x14ac:dyDescent="0.2">
      <c r="A16" s="86" t="s">
        <v>657</v>
      </c>
      <c r="B16">
        <v>101</v>
      </c>
      <c r="C16">
        <v>105</v>
      </c>
      <c r="D16">
        <v>74</v>
      </c>
      <c r="E16">
        <v>75</v>
      </c>
      <c r="F16">
        <v>83</v>
      </c>
      <c r="G16">
        <v>114</v>
      </c>
      <c r="H16">
        <v>89</v>
      </c>
      <c r="I16">
        <v>115</v>
      </c>
      <c r="J16">
        <v>130</v>
      </c>
      <c r="K16">
        <v>107</v>
      </c>
      <c r="L16">
        <v>69</v>
      </c>
      <c r="M16">
        <v>122</v>
      </c>
      <c r="N16">
        <v>99</v>
      </c>
      <c r="O16">
        <v>88</v>
      </c>
      <c r="P16">
        <v>83</v>
      </c>
      <c r="Q16">
        <v>107</v>
      </c>
      <c r="R16">
        <v>113</v>
      </c>
      <c r="S16">
        <v>93</v>
      </c>
      <c r="T16">
        <v>75</v>
      </c>
      <c r="U16">
        <v>123</v>
      </c>
      <c r="V16">
        <v>89</v>
      </c>
      <c r="W16">
        <v>18</v>
      </c>
      <c r="X16">
        <v>24</v>
      </c>
      <c r="Y16">
        <v>10</v>
      </c>
    </row>
    <row r="17" spans="1:25" x14ac:dyDescent="0.2">
      <c r="A17" s="86" t="s">
        <v>658</v>
      </c>
      <c r="B17">
        <v>55</v>
      </c>
      <c r="C17">
        <v>37</v>
      </c>
      <c r="D17">
        <v>24</v>
      </c>
      <c r="E17">
        <v>54</v>
      </c>
      <c r="F17">
        <v>47</v>
      </c>
      <c r="G17">
        <v>36</v>
      </c>
      <c r="H17">
        <v>63</v>
      </c>
      <c r="I17">
        <v>53</v>
      </c>
      <c r="J17">
        <v>44</v>
      </c>
      <c r="K17">
        <v>59</v>
      </c>
      <c r="L17">
        <v>45</v>
      </c>
      <c r="M17">
        <v>38</v>
      </c>
      <c r="N17">
        <v>43</v>
      </c>
      <c r="O17">
        <v>35</v>
      </c>
      <c r="P17">
        <v>19</v>
      </c>
      <c r="Q17">
        <v>64</v>
      </c>
      <c r="R17">
        <v>59</v>
      </c>
      <c r="S17">
        <v>49</v>
      </c>
      <c r="T17">
        <v>48</v>
      </c>
      <c r="U17">
        <v>78</v>
      </c>
      <c r="V17">
        <v>11</v>
      </c>
      <c r="W17">
        <v>18</v>
      </c>
      <c r="X17">
        <v>152</v>
      </c>
      <c r="Y17">
        <v>35</v>
      </c>
    </row>
    <row r="18" spans="1:25" x14ac:dyDescent="0.2">
      <c r="A18" s="86" t="s">
        <v>659</v>
      </c>
      <c r="B18">
        <v>19</v>
      </c>
      <c r="C18">
        <v>19</v>
      </c>
      <c r="D18">
        <v>20</v>
      </c>
      <c r="E18">
        <v>42</v>
      </c>
      <c r="F18">
        <v>35</v>
      </c>
      <c r="G18">
        <v>17</v>
      </c>
      <c r="H18">
        <v>23</v>
      </c>
      <c r="I18">
        <v>21</v>
      </c>
      <c r="J18">
        <v>16</v>
      </c>
      <c r="K18">
        <v>9</v>
      </c>
      <c r="L18">
        <v>18</v>
      </c>
      <c r="M18">
        <v>19</v>
      </c>
      <c r="N18">
        <v>13</v>
      </c>
      <c r="O18">
        <v>24</v>
      </c>
      <c r="P18">
        <v>11</v>
      </c>
      <c r="Q18">
        <v>10</v>
      </c>
      <c r="R18">
        <v>11</v>
      </c>
      <c r="S18">
        <v>15</v>
      </c>
      <c r="T18">
        <v>15</v>
      </c>
      <c r="U18">
        <v>21</v>
      </c>
      <c r="V18">
        <v>8</v>
      </c>
      <c r="W18">
        <v>12</v>
      </c>
      <c r="X18">
        <v>1</v>
      </c>
      <c r="Y18">
        <v>4</v>
      </c>
    </row>
    <row r="19" spans="1:25" x14ac:dyDescent="0.2">
      <c r="A19" s="86" t="s">
        <v>660</v>
      </c>
      <c r="B19">
        <v>133</v>
      </c>
      <c r="C19">
        <v>26</v>
      </c>
      <c r="D19">
        <v>35</v>
      </c>
      <c r="E19">
        <v>34</v>
      </c>
      <c r="F19">
        <v>52</v>
      </c>
      <c r="G19">
        <v>85</v>
      </c>
      <c r="H19">
        <v>77</v>
      </c>
      <c r="I19">
        <v>78</v>
      </c>
      <c r="J19">
        <v>50</v>
      </c>
      <c r="K19">
        <v>81</v>
      </c>
      <c r="L19">
        <v>130</v>
      </c>
      <c r="M19">
        <v>110</v>
      </c>
      <c r="N19">
        <v>127</v>
      </c>
      <c r="O19">
        <v>16</v>
      </c>
      <c r="P19">
        <v>102</v>
      </c>
      <c r="Q19">
        <v>22</v>
      </c>
      <c r="R19">
        <v>82</v>
      </c>
      <c r="S19">
        <v>32</v>
      </c>
      <c r="T19">
        <v>79</v>
      </c>
      <c r="U19">
        <v>60</v>
      </c>
      <c r="V19">
        <v>14</v>
      </c>
      <c r="W19">
        <v>67</v>
      </c>
      <c r="X19">
        <v>4</v>
      </c>
      <c r="Y19">
        <v>3</v>
      </c>
    </row>
    <row r="20" spans="1:25" x14ac:dyDescent="0.2">
      <c r="A20" s="103" t="s">
        <v>30</v>
      </c>
      <c r="B20" s="99">
        <v>9357</v>
      </c>
      <c r="C20" s="99">
        <v>8995</v>
      </c>
      <c r="D20" s="99">
        <v>9791</v>
      </c>
      <c r="E20" s="99">
        <v>8873</v>
      </c>
      <c r="F20" s="99">
        <v>9966</v>
      </c>
      <c r="G20" s="99">
        <v>10540</v>
      </c>
      <c r="H20" s="99">
        <v>9493</v>
      </c>
      <c r="I20" s="99">
        <v>9806</v>
      </c>
      <c r="J20" s="99">
        <v>10248</v>
      </c>
      <c r="K20" s="99">
        <v>9489</v>
      </c>
      <c r="L20" s="99">
        <v>9511</v>
      </c>
      <c r="M20" s="99">
        <v>8489</v>
      </c>
      <c r="N20" s="99">
        <v>9611</v>
      </c>
      <c r="O20" s="99">
        <v>9589</v>
      </c>
      <c r="P20" s="99">
        <v>9562</v>
      </c>
      <c r="Q20" s="99">
        <v>8587</v>
      </c>
      <c r="R20" s="99">
        <v>11567</v>
      </c>
      <c r="S20" s="99">
        <v>9507</v>
      </c>
      <c r="T20" s="99">
        <v>10009</v>
      </c>
      <c r="U20" s="99">
        <v>8245</v>
      </c>
      <c r="V20" s="99">
        <v>14382</v>
      </c>
      <c r="W20" s="99">
        <v>9402</v>
      </c>
      <c r="X20" s="99">
        <v>2746</v>
      </c>
      <c r="Y20" s="99">
        <v>922</v>
      </c>
    </row>
    <row r="21" spans="1:25" x14ac:dyDescent="0.2">
      <c r="A21" s="119" t="s">
        <v>648</v>
      </c>
      <c r="B21" s="119"/>
      <c r="C21" s="119"/>
      <c r="D21" s="119"/>
      <c r="E21" s="119"/>
      <c r="F21" s="119"/>
      <c r="G21" s="119"/>
      <c r="H21" s="119"/>
      <c r="I21" s="119"/>
    </row>
    <row r="22" spans="1:25" ht="33.75" customHeight="1" x14ac:dyDescent="0.2">
      <c r="A22" s="117" t="s">
        <v>906</v>
      </c>
      <c r="B22" s="117"/>
      <c r="C22" s="117"/>
      <c r="D22" s="117"/>
      <c r="E22" s="117"/>
      <c r="F22" s="117"/>
      <c r="G22" s="117"/>
      <c r="H22" s="104"/>
      <c r="I22" s="104"/>
      <c r="J22" s="104"/>
      <c r="K22" s="104"/>
      <c r="L22" s="104"/>
    </row>
    <row r="23" spans="1:25" x14ac:dyDescent="0.2">
      <c r="A23" s="112" t="s">
        <v>59</v>
      </c>
      <c r="B23" s="112"/>
      <c r="C23" s="112"/>
      <c r="D23" s="112"/>
      <c r="E23" s="112"/>
      <c r="F23" s="112"/>
    </row>
  </sheetData>
  <sheetProtection sheet="1"/>
  <mergeCells count="4">
    <mergeCell ref="B1:E1"/>
    <mergeCell ref="A23:F23"/>
    <mergeCell ref="A21:I21"/>
    <mergeCell ref="A22:G22"/>
  </mergeCells>
  <hyperlinks>
    <hyperlink ref="A7" r:id="rId1" xr:uid="{962BA8B4-7E8B-41EC-A4DA-88340AE28475}"/>
  </hyperlinks>
  <pageMargins left="0.7" right="0.7" top="0.75" bottom="0.75" header="0.3" footer="0.3"/>
  <pageSetup paperSize="9" orientation="portrait"/>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DA6DE-7470-48AB-853B-3DA906D9CE25}">
  <dimension ref="A1:BU35"/>
  <sheetViews>
    <sheetView workbookViewId="0">
      <pane ySplit="10" topLeftCell="A14" activePane="bottomLeft" state="frozen"/>
      <selection pane="bottomLeft" activeCell="A4" sqref="A4"/>
    </sheetView>
  </sheetViews>
  <sheetFormatPr defaultColWidth="12" defaultRowHeight="11.25" x14ac:dyDescent="0.2"/>
  <cols>
    <col min="1" max="1" width="8.83203125" customWidth="1"/>
    <col min="2" max="2" width="20.83203125" customWidth="1"/>
    <col min="3" max="3" width="12.83203125" customWidth="1"/>
    <col min="4" max="4" width="1" customWidth="1"/>
    <col min="5" max="5" width="18.33203125" customWidth="1"/>
    <col min="6" max="6" width="12.83203125" customWidth="1"/>
    <col min="7" max="7" width="1" customWidth="1"/>
    <col min="8" max="8" width="18.33203125" customWidth="1"/>
    <col min="9" max="9" width="12.83203125" customWidth="1"/>
    <col min="10" max="10" width="1" customWidth="1"/>
    <col min="11" max="11" width="18.33203125" customWidth="1"/>
    <col min="12" max="12" width="12.83203125" customWidth="1"/>
    <col min="13" max="13" width="1" customWidth="1"/>
    <col min="14" max="14" width="18.33203125" customWidth="1"/>
    <col min="15" max="15" width="12.83203125" customWidth="1"/>
    <col min="16" max="16" width="1" customWidth="1"/>
    <col min="17" max="17" width="18.33203125" customWidth="1"/>
    <col min="18" max="18" width="12.83203125" customWidth="1"/>
    <col min="19" max="19" width="1" customWidth="1"/>
    <col min="20" max="20" width="18.33203125" customWidth="1"/>
    <col min="21" max="21" width="12.83203125" customWidth="1"/>
    <col min="22" max="22" width="1" customWidth="1"/>
    <col min="23" max="23" width="18.33203125" customWidth="1"/>
    <col min="24" max="24" width="12.83203125" customWidth="1"/>
    <col min="25" max="25" width="1" customWidth="1"/>
    <col min="26" max="26" width="18.33203125" customWidth="1"/>
    <col min="27" max="27" width="12.83203125" customWidth="1"/>
    <col min="28" max="28" width="1" customWidth="1"/>
    <col min="29" max="29" width="18.33203125" customWidth="1"/>
    <col min="30" max="30" width="12.83203125" customWidth="1"/>
    <col min="31" max="31" width="1" customWidth="1"/>
    <col min="32" max="32" width="18.33203125" customWidth="1"/>
    <col min="33" max="33" width="12.83203125" customWidth="1"/>
    <col min="34" max="34" width="1" customWidth="1"/>
    <col min="35" max="35" width="18.33203125" customWidth="1"/>
    <col min="36" max="36" width="12.83203125" customWidth="1"/>
    <col min="37" max="37" width="1" customWidth="1"/>
    <col min="38" max="38" width="18.33203125" customWidth="1"/>
    <col min="39" max="39" width="12.83203125" customWidth="1"/>
    <col min="40" max="40" width="1" customWidth="1"/>
    <col min="41" max="41" width="18.33203125" customWidth="1"/>
    <col min="42" max="42" width="12.83203125" customWidth="1"/>
    <col min="43" max="43" width="1" customWidth="1"/>
    <col min="44" max="44" width="18.33203125" customWidth="1"/>
    <col min="45" max="45" width="12.83203125" customWidth="1"/>
    <col min="46" max="46" width="1" customWidth="1"/>
    <col min="47" max="47" width="18.33203125" customWidth="1"/>
    <col min="48" max="48" width="12.83203125" customWidth="1"/>
    <col min="49" max="49" width="1" customWidth="1"/>
    <col min="50" max="50" width="18.33203125" customWidth="1"/>
    <col min="51" max="51" width="12.83203125" customWidth="1"/>
    <col min="52" max="52" width="1" customWidth="1"/>
    <col min="53" max="53" width="18.33203125" customWidth="1"/>
    <col min="54" max="54" width="12.83203125" customWidth="1"/>
    <col min="55" max="55" width="1" customWidth="1"/>
    <col min="56" max="56" width="18.33203125" customWidth="1"/>
    <col min="57" max="57" width="12.83203125" customWidth="1"/>
    <col min="58" max="58" width="1" customWidth="1"/>
    <col min="59" max="59" width="18.33203125" customWidth="1"/>
    <col min="60" max="60" width="12.83203125" customWidth="1"/>
    <col min="61" max="61" width="1" customWidth="1"/>
    <col min="62" max="62" width="18.33203125" customWidth="1"/>
    <col min="63" max="63" width="12.83203125" customWidth="1"/>
    <col min="64" max="64" width="1" customWidth="1"/>
    <col min="65" max="65" width="18.33203125" customWidth="1"/>
    <col min="66" max="66" width="12.83203125" customWidth="1"/>
    <col min="67" max="67" width="1" customWidth="1"/>
    <col min="68" max="68" width="18.33203125" customWidth="1"/>
    <col min="69" max="69" width="12.83203125" customWidth="1"/>
    <col min="70" max="70" width="1" customWidth="1"/>
    <col min="71" max="71" width="18.33203125" customWidth="1"/>
    <col min="72" max="72" width="12.83203125" customWidth="1"/>
  </cols>
  <sheetData>
    <row r="1" spans="1:72" ht="71.25" customHeight="1" x14ac:dyDescent="0.55000000000000004">
      <c r="A1" s="16"/>
      <c r="B1" s="113"/>
      <c r="C1" s="113"/>
      <c r="D1" s="113"/>
      <c r="E1" s="113"/>
      <c r="F1" s="11"/>
      <c r="G1" s="11"/>
      <c r="H1" s="11"/>
      <c r="I1" s="11"/>
      <c r="J1" s="11"/>
      <c r="K1" s="11"/>
      <c r="L1" s="11"/>
      <c r="M1" s="11"/>
      <c r="N1" s="11"/>
      <c r="O1" s="101"/>
      <c r="P1" s="101"/>
      <c r="Q1" s="101"/>
      <c r="R1" s="101"/>
    </row>
    <row r="2" spans="1:72" ht="18" customHeight="1" x14ac:dyDescent="0.55000000000000004">
      <c r="A2" s="16"/>
      <c r="B2" s="10"/>
      <c r="C2" s="10"/>
      <c r="D2" s="11"/>
      <c r="E2" s="11"/>
      <c r="F2" s="11"/>
      <c r="G2" s="11"/>
      <c r="H2" s="11"/>
      <c r="I2" s="11"/>
      <c r="J2" s="11"/>
      <c r="K2" s="11"/>
      <c r="L2" s="11"/>
      <c r="M2" s="11"/>
      <c r="N2" s="11"/>
      <c r="O2" s="101"/>
      <c r="P2" s="101"/>
      <c r="Q2" s="101"/>
      <c r="R2" s="101"/>
    </row>
    <row r="3" spans="1:72" ht="32.450000000000003" customHeight="1" x14ac:dyDescent="0.2">
      <c r="A3" s="13" t="s">
        <v>3</v>
      </c>
      <c r="B3" s="13"/>
      <c r="C3" s="13"/>
      <c r="D3" s="11"/>
      <c r="E3" s="11"/>
      <c r="F3" s="11"/>
      <c r="G3" s="11"/>
      <c r="H3" s="11"/>
      <c r="I3" s="11"/>
      <c r="J3" s="11"/>
      <c r="K3" s="11"/>
      <c r="L3" s="11"/>
      <c r="M3" s="11"/>
      <c r="N3" s="11"/>
      <c r="O3" s="101"/>
      <c r="P3" s="101"/>
      <c r="Q3" s="101"/>
      <c r="R3" s="101"/>
    </row>
    <row r="4" spans="1:72" ht="9" customHeight="1" x14ac:dyDescent="0.2"/>
    <row r="5" spans="1:72" ht="15.95" customHeight="1" x14ac:dyDescent="0.2">
      <c r="A5" s="14" t="s">
        <v>852</v>
      </c>
    </row>
    <row r="6" spans="1:72" ht="15.95" customHeight="1" x14ac:dyDescent="0.2">
      <c r="A6" s="12" t="s">
        <v>25</v>
      </c>
    </row>
    <row r="7" spans="1:72" ht="15" customHeight="1" x14ac:dyDescent="0.2">
      <c r="A7" s="6" t="s">
        <v>23</v>
      </c>
    </row>
    <row r="9" spans="1:72" x14ac:dyDescent="0.2">
      <c r="A9" s="18"/>
      <c r="B9" s="116">
        <v>45717</v>
      </c>
      <c r="C9" s="116"/>
      <c r="D9" s="97"/>
      <c r="E9" s="116">
        <v>45689</v>
      </c>
      <c r="F9" s="116"/>
      <c r="G9" s="18"/>
      <c r="H9" s="116">
        <v>45658</v>
      </c>
      <c r="I9" s="116"/>
      <c r="K9" s="116">
        <v>45627</v>
      </c>
      <c r="L9" s="116"/>
      <c r="N9" s="116">
        <v>45597</v>
      </c>
      <c r="O9" s="116"/>
      <c r="Q9" s="116">
        <v>45566</v>
      </c>
      <c r="R9" s="116"/>
      <c r="T9" s="116">
        <v>45536</v>
      </c>
      <c r="U9" s="116"/>
      <c r="W9" s="116">
        <v>45505</v>
      </c>
      <c r="X9" s="116"/>
      <c r="Z9" s="116">
        <v>45474</v>
      </c>
      <c r="AA9" s="116"/>
      <c r="AC9" s="116">
        <v>45444</v>
      </c>
      <c r="AD9" s="116"/>
      <c r="AF9" s="116">
        <v>45413</v>
      </c>
      <c r="AG9" s="116"/>
      <c r="AI9" s="116">
        <v>45383</v>
      </c>
      <c r="AJ9" s="116"/>
      <c r="AL9" s="116">
        <v>45352</v>
      </c>
      <c r="AM9" s="116"/>
      <c r="AO9" s="116">
        <v>45323</v>
      </c>
      <c r="AP9" s="116"/>
      <c r="AR9" s="116">
        <v>45292</v>
      </c>
      <c r="AS9" s="116"/>
      <c r="AU9" s="116">
        <v>45261</v>
      </c>
      <c r="AV9" s="116"/>
      <c r="AX9" s="116">
        <v>45231</v>
      </c>
      <c r="AY9" s="116"/>
      <c r="BA9" s="116">
        <v>45200</v>
      </c>
      <c r="BB9" s="116"/>
      <c r="BD9" s="116">
        <v>45170</v>
      </c>
      <c r="BE9" s="116"/>
      <c r="BG9" s="116">
        <v>45139</v>
      </c>
      <c r="BH9" s="116"/>
      <c r="BJ9" s="116">
        <v>45108</v>
      </c>
      <c r="BK9" s="116"/>
      <c r="BM9" s="116">
        <v>45078</v>
      </c>
      <c r="BN9" s="116"/>
      <c r="BP9" s="116">
        <v>45047</v>
      </c>
      <c r="BQ9" s="116"/>
      <c r="BS9" s="116">
        <v>45017</v>
      </c>
      <c r="BT9" s="116"/>
    </row>
    <row r="10" spans="1:72" x14ac:dyDescent="0.2">
      <c r="A10" s="96" t="s">
        <v>97</v>
      </c>
      <c r="B10" s="96" t="s">
        <v>98</v>
      </c>
      <c r="C10" s="21" t="s">
        <v>739</v>
      </c>
      <c r="D10" s="98"/>
      <c r="E10" s="21" t="s">
        <v>98</v>
      </c>
      <c r="F10" s="21" t="s">
        <v>739</v>
      </c>
      <c r="G10" s="21"/>
      <c r="H10" s="21" t="s">
        <v>98</v>
      </c>
      <c r="I10" s="21" t="s">
        <v>739</v>
      </c>
      <c r="K10" s="21" t="s">
        <v>98</v>
      </c>
      <c r="L10" s="21" t="s">
        <v>739</v>
      </c>
      <c r="N10" s="21" t="s">
        <v>98</v>
      </c>
      <c r="O10" s="21" t="s">
        <v>739</v>
      </c>
      <c r="Q10" s="21" t="s">
        <v>98</v>
      </c>
      <c r="R10" s="21" t="s">
        <v>739</v>
      </c>
      <c r="S10" s="21"/>
      <c r="T10" s="21" t="s">
        <v>98</v>
      </c>
      <c r="U10" s="21" t="s">
        <v>739</v>
      </c>
      <c r="W10" s="21" t="s">
        <v>98</v>
      </c>
      <c r="X10" s="21" t="s">
        <v>739</v>
      </c>
      <c r="Z10" s="21" t="s">
        <v>98</v>
      </c>
      <c r="AA10" s="21" t="s">
        <v>739</v>
      </c>
      <c r="AC10" s="21" t="s">
        <v>98</v>
      </c>
      <c r="AD10" s="21" t="s">
        <v>739</v>
      </c>
      <c r="AF10" s="21" t="s">
        <v>98</v>
      </c>
      <c r="AG10" s="21" t="s">
        <v>739</v>
      </c>
      <c r="AI10" s="21" t="s">
        <v>98</v>
      </c>
      <c r="AJ10" s="21" t="s">
        <v>739</v>
      </c>
      <c r="AK10" s="21"/>
      <c r="AL10" s="21" t="s">
        <v>98</v>
      </c>
      <c r="AM10" s="21" t="s">
        <v>739</v>
      </c>
      <c r="AO10" s="19" t="s">
        <v>98</v>
      </c>
      <c r="AP10" s="21" t="s">
        <v>739</v>
      </c>
      <c r="AR10" s="21" t="s">
        <v>98</v>
      </c>
      <c r="AS10" s="21" t="s">
        <v>739</v>
      </c>
      <c r="AU10" s="19" t="s">
        <v>98</v>
      </c>
      <c r="AV10" s="21" t="s">
        <v>739</v>
      </c>
      <c r="AX10" s="19" t="s">
        <v>98</v>
      </c>
      <c r="AY10" s="21" t="s">
        <v>739</v>
      </c>
      <c r="BA10" s="19" t="s">
        <v>98</v>
      </c>
      <c r="BB10" s="21" t="s">
        <v>739</v>
      </c>
      <c r="BC10" s="21"/>
      <c r="BD10" s="19" t="s">
        <v>98</v>
      </c>
      <c r="BE10" s="21" t="s">
        <v>739</v>
      </c>
      <c r="BG10" s="19" t="s">
        <v>98</v>
      </c>
      <c r="BH10" s="21" t="s">
        <v>739</v>
      </c>
      <c r="BJ10" s="19" t="s">
        <v>98</v>
      </c>
      <c r="BK10" s="21" t="s">
        <v>739</v>
      </c>
      <c r="BM10" s="19" t="s">
        <v>98</v>
      </c>
      <c r="BN10" s="21" t="s">
        <v>739</v>
      </c>
      <c r="BP10" s="19" t="s">
        <v>98</v>
      </c>
      <c r="BQ10" s="21" t="s">
        <v>739</v>
      </c>
      <c r="BS10" s="19" t="s">
        <v>98</v>
      </c>
      <c r="BT10" s="21" t="s">
        <v>739</v>
      </c>
    </row>
    <row r="11" spans="1:72" x14ac:dyDescent="0.2">
      <c r="A11" s="86" t="s">
        <v>101</v>
      </c>
      <c r="B11" t="s">
        <v>663</v>
      </c>
      <c r="C11">
        <v>170</v>
      </c>
      <c r="D11" s="86"/>
      <c r="E11" t="s">
        <v>663</v>
      </c>
      <c r="F11">
        <v>167</v>
      </c>
      <c r="G11" s="86"/>
      <c r="H11" t="s">
        <v>668</v>
      </c>
      <c r="I11">
        <v>74</v>
      </c>
      <c r="K11" t="s">
        <v>664</v>
      </c>
      <c r="L11">
        <v>118</v>
      </c>
      <c r="N11" t="s">
        <v>664</v>
      </c>
      <c r="O11">
        <v>154</v>
      </c>
      <c r="Q11" t="s">
        <v>663</v>
      </c>
      <c r="R11">
        <v>189</v>
      </c>
      <c r="T11" t="s">
        <v>663</v>
      </c>
      <c r="U11">
        <v>171</v>
      </c>
      <c r="W11" t="s">
        <v>664</v>
      </c>
      <c r="X11">
        <v>220</v>
      </c>
      <c r="Z11" t="s">
        <v>663</v>
      </c>
      <c r="AA11">
        <v>210</v>
      </c>
      <c r="AC11" t="s">
        <v>664</v>
      </c>
      <c r="AD11">
        <v>175</v>
      </c>
      <c r="AF11" t="s">
        <v>664</v>
      </c>
      <c r="AG11">
        <v>221</v>
      </c>
      <c r="AI11" t="s">
        <v>663</v>
      </c>
      <c r="AJ11">
        <v>200</v>
      </c>
      <c r="AL11" t="s">
        <v>664</v>
      </c>
      <c r="AM11">
        <v>197</v>
      </c>
      <c r="AO11" t="s">
        <v>664</v>
      </c>
      <c r="AP11">
        <v>225</v>
      </c>
      <c r="AR11" t="s">
        <v>663</v>
      </c>
      <c r="AS11">
        <v>188</v>
      </c>
      <c r="AU11" t="s">
        <v>664</v>
      </c>
      <c r="AV11">
        <v>148</v>
      </c>
      <c r="AX11" t="s">
        <v>664</v>
      </c>
      <c r="AY11">
        <v>218</v>
      </c>
      <c r="BA11" t="s">
        <v>664</v>
      </c>
      <c r="BB11">
        <v>218</v>
      </c>
      <c r="BD11" t="s">
        <v>664</v>
      </c>
      <c r="BE11">
        <v>219</v>
      </c>
      <c r="BG11" t="s">
        <v>664</v>
      </c>
      <c r="BH11">
        <v>242</v>
      </c>
      <c r="BJ11" t="s">
        <v>664</v>
      </c>
      <c r="BK11">
        <v>220</v>
      </c>
      <c r="BM11" t="s">
        <v>663</v>
      </c>
      <c r="BN11">
        <v>225</v>
      </c>
      <c r="BP11" t="s">
        <v>663</v>
      </c>
      <c r="BQ11">
        <v>253</v>
      </c>
      <c r="BS11" t="s">
        <v>664</v>
      </c>
      <c r="BT11">
        <v>163</v>
      </c>
    </row>
    <row r="12" spans="1:72" x14ac:dyDescent="0.2">
      <c r="A12" s="86" t="s">
        <v>103</v>
      </c>
      <c r="B12" t="s">
        <v>664</v>
      </c>
      <c r="C12">
        <v>119</v>
      </c>
      <c r="D12" s="86"/>
      <c r="E12" t="s">
        <v>664</v>
      </c>
      <c r="F12">
        <v>108</v>
      </c>
      <c r="G12" s="86"/>
      <c r="H12" t="s">
        <v>663</v>
      </c>
      <c r="I12">
        <v>72</v>
      </c>
      <c r="K12" t="s">
        <v>663</v>
      </c>
      <c r="L12">
        <v>56</v>
      </c>
      <c r="N12" t="s">
        <v>663</v>
      </c>
      <c r="O12">
        <v>141</v>
      </c>
      <c r="Q12" t="s">
        <v>664</v>
      </c>
      <c r="R12">
        <v>148</v>
      </c>
      <c r="T12" t="s">
        <v>664</v>
      </c>
      <c r="U12">
        <v>168</v>
      </c>
      <c r="W12" t="s">
        <v>663</v>
      </c>
      <c r="X12">
        <v>213</v>
      </c>
      <c r="Z12" t="s">
        <v>664</v>
      </c>
      <c r="AA12">
        <v>207</v>
      </c>
      <c r="AC12" t="s">
        <v>663</v>
      </c>
      <c r="AD12">
        <v>166</v>
      </c>
      <c r="AF12" t="s">
        <v>663</v>
      </c>
      <c r="AG12">
        <v>208</v>
      </c>
      <c r="AI12" t="s">
        <v>664</v>
      </c>
      <c r="AJ12">
        <v>164</v>
      </c>
      <c r="AL12" t="s">
        <v>663</v>
      </c>
      <c r="AM12">
        <v>182</v>
      </c>
      <c r="AO12" t="s">
        <v>663</v>
      </c>
      <c r="AP12">
        <v>210</v>
      </c>
      <c r="AR12" t="s">
        <v>664</v>
      </c>
      <c r="AS12">
        <v>183</v>
      </c>
      <c r="AU12" t="s">
        <v>663</v>
      </c>
      <c r="AV12">
        <v>96</v>
      </c>
      <c r="AX12" t="s">
        <v>663</v>
      </c>
      <c r="AY12">
        <v>193</v>
      </c>
      <c r="BA12" t="s">
        <v>663</v>
      </c>
      <c r="BB12">
        <v>216</v>
      </c>
      <c r="BD12" t="s">
        <v>663</v>
      </c>
      <c r="BE12">
        <v>182</v>
      </c>
      <c r="BG12" t="s">
        <v>663</v>
      </c>
      <c r="BH12">
        <v>194</v>
      </c>
      <c r="BJ12" t="s">
        <v>663</v>
      </c>
      <c r="BK12">
        <v>160</v>
      </c>
      <c r="BM12" t="s">
        <v>664</v>
      </c>
      <c r="BN12">
        <v>215</v>
      </c>
      <c r="BP12" t="s">
        <v>664</v>
      </c>
      <c r="BQ12">
        <v>242</v>
      </c>
      <c r="BS12" t="s">
        <v>663</v>
      </c>
      <c r="BT12">
        <v>88</v>
      </c>
    </row>
    <row r="13" spans="1:72" x14ac:dyDescent="0.2">
      <c r="A13" s="86" t="s">
        <v>105</v>
      </c>
      <c r="B13" t="s">
        <v>665</v>
      </c>
      <c r="C13">
        <v>86</v>
      </c>
      <c r="D13" s="86"/>
      <c r="E13" t="s">
        <v>665</v>
      </c>
      <c r="F13">
        <v>84</v>
      </c>
      <c r="G13" s="86"/>
      <c r="H13" t="s">
        <v>664</v>
      </c>
      <c r="I13">
        <v>71</v>
      </c>
      <c r="K13" t="s">
        <v>670</v>
      </c>
      <c r="L13">
        <v>37</v>
      </c>
      <c r="N13" t="s">
        <v>668</v>
      </c>
      <c r="O13">
        <v>94</v>
      </c>
      <c r="Q13" t="s">
        <v>665</v>
      </c>
      <c r="R13">
        <v>93</v>
      </c>
      <c r="T13" t="s">
        <v>665</v>
      </c>
      <c r="U13">
        <v>101</v>
      </c>
      <c r="W13" t="s">
        <v>665</v>
      </c>
      <c r="X13">
        <v>85</v>
      </c>
      <c r="Z13" t="s">
        <v>665</v>
      </c>
      <c r="AA13">
        <v>75</v>
      </c>
      <c r="AC13" t="s">
        <v>665</v>
      </c>
      <c r="AD13">
        <v>91</v>
      </c>
      <c r="AF13" t="s">
        <v>665</v>
      </c>
      <c r="AG13">
        <v>83</v>
      </c>
      <c r="AI13" t="s">
        <v>668</v>
      </c>
      <c r="AJ13">
        <v>111</v>
      </c>
      <c r="AL13" t="s">
        <v>665</v>
      </c>
      <c r="AM13">
        <v>67</v>
      </c>
      <c r="AO13" t="s">
        <v>665</v>
      </c>
      <c r="AP13">
        <v>84</v>
      </c>
      <c r="AR13" t="s">
        <v>668</v>
      </c>
      <c r="AS13">
        <v>149</v>
      </c>
      <c r="AU13" t="s">
        <v>665</v>
      </c>
      <c r="AV13">
        <v>63</v>
      </c>
      <c r="AX13" t="s">
        <v>668</v>
      </c>
      <c r="AY13">
        <v>121</v>
      </c>
      <c r="BA13" t="s">
        <v>665</v>
      </c>
      <c r="BB13">
        <v>86</v>
      </c>
      <c r="BD13" t="s">
        <v>668</v>
      </c>
      <c r="BE13">
        <v>91</v>
      </c>
      <c r="BG13" t="s">
        <v>825</v>
      </c>
      <c r="BH13">
        <v>190</v>
      </c>
      <c r="BJ13" t="s">
        <v>836</v>
      </c>
      <c r="BK13">
        <v>128</v>
      </c>
      <c r="BM13" t="s">
        <v>821</v>
      </c>
      <c r="BN13">
        <v>91</v>
      </c>
      <c r="BP13" t="s">
        <v>679</v>
      </c>
      <c r="BQ13">
        <v>102</v>
      </c>
      <c r="BS13" t="s">
        <v>837</v>
      </c>
      <c r="BT13">
        <v>76</v>
      </c>
    </row>
    <row r="14" spans="1:72" x14ac:dyDescent="0.2">
      <c r="A14" s="86" t="s">
        <v>107</v>
      </c>
      <c r="B14" t="s">
        <v>668</v>
      </c>
      <c r="C14">
        <v>62</v>
      </c>
      <c r="D14" s="86"/>
      <c r="E14" t="s">
        <v>668</v>
      </c>
      <c r="F14">
        <v>77</v>
      </c>
      <c r="G14" s="86"/>
      <c r="H14" t="s">
        <v>667</v>
      </c>
      <c r="I14">
        <v>40</v>
      </c>
      <c r="K14" t="s">
        <v>825</v>
      </c>
      <c r="L14">
        <v>30</v>
      </c>
      <c r="N14" t="s">
        <v>665</v>
      </c>
      <c r="O14">
        <v>70</v>
      </c>
      <c r="Q14" t="s">
        <v>829</v>
      </c>
      <c r="R14">
        <v>72</v>
      </c>
      <c r="T14" t="s">
        <v>668</v>
      </c>
      <c r="U14">
        <v>82</v>
      </c>
      <c r="W14" t="s">
        <v>670</v>
      </c>
      <c r="X14">
        <v>58</v>
      </c>
      <c r="Z14" t="s">
        <v>668</v>
      </c>
      <c r="AA14">
        <v>58</v>
      </c>
      <c r="AC14" t="s">
        <v>668</v>
      </c>
      <c r="AD14">
        <v>78</v>
      </c>
      <c r="AF14" t="s">
        <v>829</v>
      </c>
      <c r="AG14">
        <v>80</v>
      </c>
      <c r="AI14" t="s">
        <v>672</v>
      </c>
      <c r="AJ14">
        <v>91</v>
      </c>
      <c r="AL14" t="s">
        <v>675</v>
      </c>
      <c r="AM14">
        <v>62</v>
      </c>
      <c r="AO14" t="s">
        <v>668</v>
      </c>
      <c r="AP14">
        <v>66</v>
      </c>
      <c r="AR14" t="s">
        <v>829</v>
      </c>
      <c r="AS14">
        <v>80</v>
      </c>
      <c r="AU14" t="s">
        <v>668</v>
      </c>
      <c r="AV14">
        <v>63</v>
      </c>
      <c r="AX14" t="s">
        <v>672</v>
      </c>
      <c r="AY14">
        <v>61</v>
      </c>
      <c r="BA14" t="s">
        <v>840</v>
      </c>
      <c r="BB14">
        <v>62</v>
      </c>
      <c r="BD14" t="s">
        <v>679</v>
      </c>
      <c r="BE14">
        <v>67</v>
      </c>
      <c r="BG14" t="s">
        <v>665</v>
      </c>
      <c r="BH14">
        <v>131</v>
      </c>
      <c r="BJ14" t="s">
        <v>670</v>
      </c>
      <c r="BK14">
        <v>82</v>
      </c>
      <c r="BM14" t="s">
        <v>676</v>
      </c>
      <c r="BN14">
        <v>83</v>
      </c>
      <c r="BP14" t="s">
        <v>665</v>
      </c>
      <c r="BQ14">
        <v>65</v>
      </c>
      <c r="BS14" t="s">
        <v>670</v>
      </c>
      <c r="BT14">
        <v>64</v>
      </c>
    </row>
    <row r="15" spans="1:72" x14ac:dyDescent="0.2">
      <c r="A15" s="86" t="s">
        <v>109</v>
      </c>
      <c r="B15" t="s">
        <v>813</v>
      </c>
      <c r="C15">
        <v>49</v>
      </c>
      <c r="D15" s="86"/>
      <c r="E15" t="s">
        <v>675</v>
      </c>
      <c r="F15">
        <v>51</v>
      </c>
      <c r="G15" s="86"/>
      <c r="H15" t="s">
        <v>665</v>
      </c>
      <c r="I15">
        <v>39</v>
      </c>
      <c r="K15" t="s">
        <v>667</v>
      </c>
      <c r="L15">
        <v>25</v>
      </c>
      <c r="N15" t="s">
        <v>666</v>
      </c>
      <c r="O15">
        <v>49</v>
      </c>
      <c r="Q15" t="s">
        <v>677</v>
      </c>
      <c r="R15">
        <v>48</v>
      </c>
      <c r="T15" t="s">
        <v>666</v>
      </c>
      <c r="U15">
        <v>52</v>
      </c>
      <c r="W15" t="s">
        <v>680</v>
      </c>
      <c r="X15">
        <v>50</v>
      </c>
      <c r="Z15" t="s">
        <v>670</v>
      </c>
      <c r="AA15">
        <v>48</v>
      </c>
      <c r="AC15" t="s">
        <v>675</v>
      </c>
      <c r="AD15">
        <v>59</v>
      </c>
      <c r="AF15" t="s">
        <v>670</v>
      </c>
      <c r="AG15">
        <v>78</v>
      </c>
      <c r="AI15" t="s">
        <v>675</v>
      </c>
      <c r="AJ15">
        <v>82</v>
      </c>
      <c r="AL15" t="s">
        <v>668</v>
      </c>
      <c r="AM15">
        <v>53</v>
      </c>
      <c r="AO15" t="s">
        <v>679</v>
      </c>
      <c r="AP15">
        <v>54</v>
      </c>
      <c r="AR15" t="s">
        <v>840</v>
      </c>
      <c r="AS15">
        <v>62</v>
      </c>
      <c r="AU15" t="s">
        <v>677</v>
      </c>
      <c r="AV15">
        <v>42</v>
      </c>
      <c r="AX15" t="s">
        <v>670</v>
      </c>
      <c r="AY15">
        <v>56</v>
      </c>
      <c r="BA15" t="s">
        <v>677</v>
      </c>
      <c r="BB15">
        <v>56</v>
      </c>
      <c r="BD15" t="s">
        <v>836</v>
      </c>
      <c r="BE15">
        <v>56</v>
      </c>
      <c r="BG15" t="s">
        <v>836</v>
      </c>
      <c r="BH15">
        <v>86</v>
      </c>
      <c r="BJ15" t="s">
        <v>819</v>
      </c>
      <c r="BK15">
        <v>78</v>
      </c>
      <c r="BM15" t="s">
        <v>675</v>
      </c>
      <c r="BN15">
        <v>71</v>
      </c>
      <c r="BP15" t="s">
        <v>678</v>
      </c>
      <c r="BQ15">
        <v>58</v>
      </c>
      <c r="BS15" t="s">
        <v>679</v>
      </c>
      <c r="BT15">
        <v>44</v>
      </c>
    </row>
    <row r="16" spans="1:72" x14ac:dyDescent="0.2">
      <c r="A16" s="86" t="s">
        <v>111</v>
      </c>
      <c r="B16" t="s">
        <v>675</v>
      </c>
      <c r="C16">
        <v>49</v>
      </c>
      <c r="D16" s="86"/>
      <c r="E16" t="s">
        <v>677</v>
      </c>
      <c r="F16">
        <v>39</v>
      </c>
      <c r="G16" s="86"/>
      <c r="H16" t="s">
        <v>666</v>
      </c>
      <c r="I16">
        <v>33</v>
      </c>
      <c r="K16" t="s">
        <v>676</v>
      </c>
      <c r="L16">
        <v>24</v>
      </c>
      <c r="N16" t="s">
        <v>670</v>
      </c>
      <c r="O16">
        <v>46</v>
      </c>
      <c r="Q16" t="s">
        <v>670</v>
      </c>
      <c r="R16">
        <v>45</v>
      </c>
      <c r="T16" t="s">
        <v>675</v>
      </c>
      <c r="U16">
        <v>39</v>
      </c>
      <c r="W16" t="s">
        <v>677</v>
      </c>
      <c r="X16">
        <v>46</v>
      </c>
      <c r="Z16" t="s">
        <v>666</v>
      </c>
      <c r="AA16">
        <v>48</v>
      </c>
      <c r="AC16" t="s">
        <v>821</v>
      </c>
      <c r="AD16">
        <v>49</v>
      </c>
      <c r="AF16" t="s">
        <v>677</v>
      </c>
      <c r="AG16">
        <v>60</v>
      </c>
      <c r="AI16" t="s">
        <v>670</v>
      </c>
      <c r="AJ16">
        <v>59</v>
      </c>
      <c r="AL16" t="s">
        <v>670</v>
      </c>
      <c r="AM16">
        <v>51</v>
      </c>
      <c r="AO16" t="s">
        <v>677</v>
      </c>
      <c r="AP16">
        <v>49</v>
      </c>
      <c r="AR16" t="s">
        <v>675</v>
      </c>
      <c r="AS16">
        <v>56</v>
      </c>
      <c r="AU16" t="s">
        <v>670</v>
      </c>
      <c r="AV16">
        <v>33</v>
      </c>
      <c r="AX16" t="s">
        <v>677</v>
      </c>
      <c r="AY16">
        <v>42</v>
      </c>
      <c r="BA16" t="s">
        <v>679</v>
      </c>
      <c r="BB16">
        <v>47</v>
      </c>
      <c r="BD16" t="s">
        <v>678</v>
      </c>
      <c r="BE16">
        <v>54</v>
      </c>
      <c r="BG16" t="s">
        <v>670</v>
      </c>
      <c r="BH16">
        <v>70</v>
      </c>
      <c r="BJ16" t="s">
        <v>675</v>
      </c>
      <c r="BK16">
        <v>59</v>
      </c>
      <c r="BM16" t="s">
        <v>677</v>
      </c>
      <c r="BN16">
        <v>69</v>
      </c>
      <c r="BP16" t="s">
        <v>677</v>
      </c>
      <c r="BQ16">
        <v>55</v>
      </c>
      <c r="BS16" t="s">
        <v>676</v>
      </c>
      <c r="BT16">
        <v>44</v>
      </c>
    </row>
    <row r="17" spans="1:73" x14ac:dyDescent="0.2">
      <c r="A17" s="86" t="s">
        <v>113</v>
      </c>
      <c r="B17" t="s">
        <v>677</v>
      </c>
      <c r="C17">
        <v>48</v>
      </c>
      <c r="D17" s="86"/>
      <c r="E17" t="s">
        <v>670</v>
      </c>
      <c r="F17">
        <v>32</v>
      </c>
      <c r="G17" s="86"/>
      <c r="H17" t="s">
        <v>675</v>
      </c>
      <c r="I17">
        <v>31</v>
      </c>
      <c r="K17" t="s">
        <v>666</v>
      </c>
      <c r="L17">
        <v>23</v>
      </c>
      <c r="N17" t="s">
        <v>675</v>
      </c>
      <c r="O17">
        <v>43</v>
      </c>
      <c r="Q17" t="s">
        <v>667</v>
      </c>
      <c r="R17">
        <v>37</v>
      </c>
      <c r="T17" t="s">
        <v>677</v>
      </c>
      <c r="U17">
        <v>39</v>
      </c>
      <c r="W17" t="s">
        <v>679</v>
      </c>
      <c r="X17">
        <v>38</v>
      </c>
      <c r="Z17" t="s">
        <v>677</v>
      </c>
      <c r="AA17">
        <v>47</v>
      </c>
      <c r="AC17" t="s">
        <v>666</v>
      </c>
      <c r="AD17">
        <v>48</v>
      </c>
      <c r="AF17" t="s">
        <v>667</v>
      </c>
      <c r="AG17">
        <v>49</v>
      </c>
      <c r="AI17" t="s">
        <v>665</v>
      </c>
      <c r="AJ17">
        <v>55</v>
      </c>
      <c r="AL17" t="s">
        <v>679</v>
      </c>
      <c r="AM17">
        <v>50</v>
      </c>
      <c r="AO17" t="s">
        <v>667</v>
      </c>
      <c r="AP17">
        <v>41</v>
      </c>
      <c r="AR17" t="s">
        <v>665</v>
      </c>
      <c r="AS17">
        <v>55</v>
      </c>
      <c r="AU17" t="s">
        <v>824</v>
      </c>
      <c r="AV17">
        <v>33</v>
      </c>
      <c r="AX17" t="s">
        <v>665</v>
      </c>
      <c r="AY17">
        <v>41</v>
      </c>
      <c r="BA17" t="s">
        <v>676</v>
      </c>
      <c r="BB17">
        <v>38</v>
      </c>
      <c r="BD17" t="s">
        <v>665</v>
      </c>
      <c r="BE17">
        <v>52</v>
      </c>
      <c r="BG17" t="s">
        <v>678</v>
      </c>
      <c r="BH17">
        <v>53</v>
      </c>
      <c r="BJ17" t="s">
        <v>678</v>
      </c>
      <c r="BK17">
        <v>56</v>
      </c>
      <c r="BM17" t="s">
        <v>836</v>
      </c>
      <c r="BN17">
        <v>60</v>
      </c>
      <c r="BP17" t="s">
        <v>666</v>
      </c>
      <c r="BQ17">
        <v>48</v>
      </c>
      <c r="BS17" t="s">
        <v>675</v>
      </c>
      <c r="BT17">
        <v>41</v>
      </c>
    </row>
    <row r="18" spans="1:73" x14ac:dyDescent="0.2">
      <c r="A18" s="86" t="s">
        <v>115</v>
      </c>
      <c r="B18" t="s">
        <v>670</v>
      </c>
      <c r="C18">
        <v>39</v>
      </c>
      <c r="D18" s="86"/>
      <c r="E18" t="s">
        <v>671</v>
      </c>
      <c r="F18">
        <v>26</v>
      </c>
      <c r="G18" s="86"/>
      <c r="H18" t="s">
        <v>670</v>
      </c>
      <c r="I18">
        <v>29</v>
      </c>
      <c r="K18" t="s">
        <v>677</v>
      </c>
      <c r="L18">
        <v>21</v>
      </c>
      <c r="N18" t="s">
        <v>676</v>
      </c>
      <c r="O18">
        <v>32</v>
      </c>
      <c r="Q18" t="s">
        <v>669</v>
      </c>
      <c r="R18">
        <v>36</v>
      </c>
      <c r="T18" t="s">
        <v>679</v>
      </c>
      <c r="U18">
        <v>34</v>
      </c>
      <c r="W18" t="s">
        <v>668</v>
      </c>
      <c r="X18">
        <v>37</v>
      </c>
      <c r="Z18" t="s">
        <v>813</v>
      </c>
      <c r="AA18">
        <v>46</v>
      </c>
      <c r="AC18" t="s">
        <v>677</v>
      </c>
      <c r="AD18">
        <v>47</v>
      </c>
      <c r="AF18" t="s">
        <v>836</v>
      </c>
      <c r="AG18">
        <v>44</v>
      </c>
      <c r="AI18" t="s">
        <v>676</v>
      </c>
      <c r="AJ18">
        <v>53</v>
      </c>
      <c r="AL18" t="s">
        <v>677</v>
      </c>
      <c r="AM18">
        <v>42</v>
      </c>
      <c r="AO18" t="s">
        <v>670</v>
      </c>
      <c r="AP18">
        <v>35</v>
      </c>
      <c r="AR18" t="s">
        <v>676</v>
      </c>
      <c r="AS18">
        <v>52</v>
      </c>
      <c r="AU18" t="s">
        <v>679</v>
      </c>
      <c r="AV18">
        <v>30</v>
      </c>
      <c r="AX18" t="s">
        <v>666</v>
      </c>
      <c r="AY18">
        <v>39</v>
      </c>
      <c r="BA18" t="s">
        <v>671</v>
      </c>
      <c r="BB18">
        <v>37</v>
      </c>
      <c r="BD18" t="s">
        <v>677</v>
      </c>
      <c r="BE18">
        <v>52</v>
      </c>
      <c r="BG18" t="s">
        <v>814</v>
      </c>
      <c r="BH18">
        <v>53</v>
      </c>
      <c r="BJ18" t="s">
        <v>666</v>
      </c>
      <c r="BK18">
        <v>52</v>
      </c>
      <c r="BM18" t="s">
        <v>666</v>
      </c>
      <c r="BN18">
        <v>51</v>
      </c>
      <c r="BP18" t="s">
        <v>829</v>
      </c>
      <c r="BQ18">
        <v>44</v>
      </c>
      <c r="BS18" t="s">
        <v>827</v>
      </c>
      <c r="BT18">
        <v>35</v>
      </c>
    </row>
    <row r="19" spans="1:73" x14ac:dyDescent="0.2">
      <c r="A19" s="86" t="s">
        <v>117</v>
      </c>
      <c r="B19" t="s">
        <v>679</v>
      </c>
      <c r="C19">
        <v>38</v>
      </c>
      <c r="D19" s="86"/>
      <c r="E19" t="s">
        <v>814</v>
      </c>
      <c r="F19">
        <v>26</v>
      </c>
      <c r="G19" s="86"/>
      <c r="H19" t="s">
        <v>676</v>
      </c>
      <c r="I19">
        <v>28</v>
      </c>
      <c r="K19" t="s">
        <v>675</v>
      </c>
      <c r="L19">
        <v>20</v>
      </c>
      <c r="N19" t="s">
        <v>680</v>
      </c>
      <c r="O19">
        <v>31</v>
      </c>
      <c r="Q19" t="s">
        <v>676</v>
      </c>
      <c r="R19">
        <v>36</v>
      </c>
      <c r="T19" t="s">
        <v>667</v>
      </c>
      <c r="U19">
        <v>34</v>
      </c>
      <c r="W19" t="s">
        <v>671</v>
      </c>
      <c r="X19">
        <v>29</v>
      </c>
      <c r="Z19" t="s">
        <v>667</v>
      </c>
      <c r="AA19">
        <v>36</v>
      </c>
      <c r="AC19" t="s">
        <v>670</v>
      </c>
      <c r="AD19">
        <v>43</v>
      </c>
      <c r="AF19" t="s">
        <v>668</v>
      </c>
      <c r="AG19">
        <v>42</v>
      </c>
      <c r="AI19" t="s">
        <v>677</v>
      </c>
      <c r="AJ19">
        <v>46</v>
      </c>
      <c r="AL19" t="s">
        <v>667</v>
      </c>
      <c r="AM19">
        <v>34</v>
      </c>
      <c r="AO19" t="s">
        <v>671</v>
      </c>
      <c r="AP19">
        <v>33</v>
      </c>
      <c r="AR19" t="s">
        <v>666</v>
      </c>
      <c r="AS19">
        <v>40</v>
      </c>
      <c r="AU19" t="s">
        <v>667</v>
      </c>
      <c r="AV19">
        <v>30</v>
      </c>
      <c r="AX19" t="s">
        <v>815</v>
      </c>
      <c r="AY19">
        <v>37</v>
      </c>
      <c r="BA19" t="s">
        <v>815</v>
      </c>
      <c r="BB19">
        <v>36</v>
      </c>
      <c r="BD19" t="s">
        <v>666</v>
      </c>
      <c r="BE19">
        <v>36</v>
      </c>
      <c r="BG19" t="s">
        <v>675</v>
      </c>
      <c r="BH19">
        <v>50</v>
      </c>
      <c r="BJ19" t="s">
        <v>679</v>
      </c>
      <c r="BK19">
        <v>48</v>
      </c>
      <c r="BM19" t="s">
        <v>670</v>
      </c>
      <c r="BN19">
        <v>49</v>
      </c>
      <c r="BP19" t="s">
        <v>676</v>
      </c>
      <c r="BQ19">
        <v>39</v>
      </c>
      <c r="BS19" t="s">
        <v>677</v>
      </c>
      <c r="BT19">
        <v>29</v>
      </c>
    </row>
    <row r="20" spans="1:73" x14ac:dyDescent="0.2">
      <c r="A20" s="86" t="s">
        <v>119</v>
      </c>
      <c r="B20" t="s">
        <v>666</v>
      </c>
      <c r="C20">
        <v>36</v>
      </c>
      <c r="D20" s="86"/>
      <c r="E20" t="s">
        <v>666</v>
      </c>
      <c r="F20">
        <v>24</v>
      </c>
      <c r="G20" s="86"/>
      <c r="H20" t="s">
        <v>674</v>
      </c>
      <c r="I20">
        <v>26</v>
      </c>
      <c r="K20" t="s">
        <v>813</v>
      </c>
      <c r="L20">
        <v>18</v>
      </c>
      <c r="N20" t="s">
        <v>667</v>
      </c>
      <c r="O20">
        <v>30</v>
      </c>
      <c r="Q20" t="s">
        <v>675</v>
      </c>
      <c r="R20">
        <v>34</v>
      </c>
      <c r="T20" t="s">
        <v>676</v>
      </c>
      <c r="U20">
        <v>34</v>
      </c>
      <c r="W20" t="s">
        <v>831</v>
      </c>
      <c r="X20">
        <v>28</v>
      </c>
      <c r="Z20" t="s">
        <v>679</v>
      </c>
      <c r="AA20">
        <v>30</v>
      </c>
      <c r="AC20" t="s">
        <v>671</v>
      </c>
      <c r="AD20">
        <v>35</v>
      </c>
      <c r="AF20" t="s">
        <v>679</v>
      </c>
      <c r="AG20">
        <v>38</v>
      </c>
      <c r="AI20" t="s">
        <v>815</v>
      </c>
      <c r="AJ20">
        <v>38</v>
      </c>
      <c r="AL20" t="s">
        <v>671</v>
      </c>
      <c r="AM20">
        <v>32</v>
      </c>
      <c r="AO20" t="s">
        <v>678</v>
      </c>
      <c r="AP20">
        <v>32</v>
      </c>
      <c r="AR20" t="s">
        <v>670</v>
      </c>
      <c r="AS20">
        <v>38</v>
      </c>
      <c r="AU20" t="s">
        <v>676</v>
      </c>
      <c r="AV20">
        <v>28</v>
      </c>
      <c r="AX20" t="s">
        <v>675</v>
      </c>
      <c r="AY20">
        <v>37</v>
      </c>
      <c r="BA20" t="s">
        <v>670</v>
      </c>
      <c r="BB20">
        <v>34</v>
      </c>
      <c r="BD20" t="s">
        <v>676</v>
      </c>
      <c r="BE20">
        <v>34</v>
      </c>
      <c r="BG20" t="s">
        <v>677</v>
      </c>
      <c r="BH20">
        <v>45</v>
      </c>
      <c r="BJ20" t="s">
        <v>665</v>
      </c>
      <c r="BK20">
        <v>38</v>
      </c>
      <c r="BM20" t="s">
        <v>673</v>
      </c>
      <c r="BN20">
        <v>42</v>
      </c>
      <c r="BP20" t="s">
        <v>675</v>
      </c>
      <c r="BQ20">
        <v>36</v>
      </c>
      <c r="BS20" t="s">
        <v>678</v>
      </c>
      <c r="BT20">
        <v>24</v>
      </c>
    </row>
    <row r="21" spans="1:73" x14ac:dyDescent="0.2">
      <c r="A21" s="86" t="s">
        <v>121</v>
      </c>
      <c r="B21" t="s">
        <v>673</v>
      </c>
      <c r="C21">
        <v>28</v>
      </c>
      <c r="D21" s="86"/>
      <c r="E21" t="s">
        <v>817</v>
      </c>
      <c r="F21">
        <v>23</v>
      </c>
      <c r="G21" s="86"/>
      <c r="H21" t="s">
        <v>822</v>
      </c>
      <c r="I21">
        <v>22</v>
      </c>
      <c r="K21" t="s">
        <v>679</v>
      </c>
      <c r="L21">
        <v>16</v>
      </c>
      <c r="N21" t="s">
        <v>677</v>
      </c>
      <c r="O21">
        <v>30</v>
      </c>
      <c r="Q21" t="s">
        <v>681</v>
      </c>
      <c r="R21">
        <v>29</v>
      </c>
      <c r="T21" t="s">
        <v>671</v>
      </c>
      <c r="U21">
        <v>31</v>
      </c>
      <c r="W21" t="s">
        <v>823</v>
      </c>
      <c r="X21">
        <v>27</v>
      </c>
      <c r="Z21" t="s">
        <v>678</v>
      </c>
      <c r="AA21">
        <v>24</v>
      </c>
      <c r="AC21" t="s">
        <v>676</v>
      </c>
      <c r="AD21">
        <v>32</v>
      </c>
      <c r="AF21" t="s">
        <v>666</v>
      </c>
      <c r="AG21">
        <v>31</v>
      </c>
      <c r="AI21" t="s">
        <v>814</v>
      </c>
      <c r="AJ21">
        <v>34</v>
      </c>
      <c r="AL21" t="s">
        <v>676</v>
      </c>
      <c r="AM21">
        <v>30</v>
      </c>
      <c r="AO21" t="s">
        <v>675</v>
      </c>
      <c r="AP21">
        <v>30</v>
      </c>
      <c r="AR21" t="s">
        <v>679</v>
      </c>
      <c r="AS21">
        <v>37</v>
      </c>
      <c r="AU21" t="s">
        <v>675</v>
      </c>
      <c r="AV21">
        <v>27</v>
      </c>
      <c r="AX21" t="s">
        <v>679</v>
      </c>
      <c r="AY21">
        <v>36</v>
      </c>
      <c r="BA21" t="s">
        <v>823</v>
      </c>
      <c r="BB21">
        <v>34</v>
      </c>
      <c r="BD21" t="s">
        <v>829</v>
      </c>
      <c r="BE21">
        <v>34</v>
      </c>
      <c r="BG21" t="s">
        <v>666</v>
      </c>
      <c r="BH21">
        <v>38</v>
      </c>
      <c r="BJ21" t="s">
        <v>680</v>
      </c>
      <c r="BK21">
        <v>31</v>
      </c>
      <c r="BM21" t="s">
        <v>833</v>
      </c>
      <c r="BN21">
        <v>34</v>
      </c>
      <c r="BP21" t="s">
        <v>839</v>
      </c>
      <c r="BQ21">
        <v>34</v>
      </c>
      <c r="BS21" t="s">
        <v>839</v>
      </c>
      <c r="BT21">
        <v>24</v>
      </c>
    </row>
    <row r="22" spans="1:73" x14ac:dyDescent="0.2">
      <c r="A22" s="86" t="s">
        <v>123</v>
      </c>
      <c r="B22" t="s">
        <v>667</v>
      </c>
      <c r="C22">
        <v>27</v>
      </c>
      <c r="D22" s="86"/>
      <c r="E22" t="s">
        <v>674</v>
      </c>
      <c r="F22">
        <v>22</v>
      </c>
      <c r="G22" s="86"/>
      <c r="H22" t="s">
        <v>677</v>
      </c>
      <c r="I22">
        <v>21</v>
      </c>
      <c r="K22" t="s">
        <v>671</v>
      </c>
      <c r="L22">
        <v>16</v>
      </c>
      <c r="N22" t="s">
        <v>671</v>
      </c>
      <c r="O22">
        <v>24</v>
      </c>
      <c r="Q22" t="s">
        <v>671</v>
      </c>
      <c r="R22">
        <v>29</v>
      </c>
      <c r="T22" t="s">
        <v>740</v>
      </c>
      <c r="U22">
        <v>30</v>
      </c>
      <c r="W22" t="s">
        <v>675</v>
      </c>
      <c r="X22">
        <v>27</v>
      </c>
      <c r="Z22" t="s">
        <v>675</v>
      </c>
      <c r="AA22">
        <v>24</v>
      </c>
      <c r="AC22" t="s">
        <v>667</v>
      </c>
      <c r="AD22">
        <v>25</v>
      </c>
      <c r="AF22" t="s">
        <v>671</v>
      </c>
      <c r="AG22">
        <v>29</v>
      </c>
      <c r="AI22" t="s">
        <v>667</v>
      </c>
      <c r="AJ22">
        <v>32</v>
      </c>
      <c r="AL22" t="s">
        <v>666</v>
      </c>
      <c r="AM22">
        <v>29</v>
      </c>
      <c r="AO22" t="s">
        <v>814</v>
      </c>
      <c r="AP22">
        <v>30</v>
      </c>
      <c r="AR22" t="s">
        <v>815</v>
      </c>
      <c r="AS22">
        <v>36</v>
      </c>
      <c r="AU22" t="s">
        <v>843</v>
      </c>
      <c r="AV22">
        <v>25</v>
      </c>
      <c r="AX22" t="s">
        <v>813</v>
      </c>
      <c r="AY22">
        <v>35</v>
      </c>
      <c r="BA22" t="s">
        <v>672</v>
      </c>
      <c r="BB22">
        <v>33</v>
      </c>
      <c r="BD22" t="s">
        <v>845</v>
      </c>
      <c r="BE22">
        <v>33</v>
      </c>
      <c r="BG22" t="s">
        <v>676</v>
      </c>
      <c r="BH22">
        <v>37</v>
      </c>
      <c r="BJ22" t="s">
        <v>827</v>
      </c>
      <c r="BK22">
        <v>29</v>
      </c>
      <c r="BM22" t="s">
        <v>680</v>
      </c>
      <c r="BN22">
        <v>33</v>
      </c>
      <c r="BP22" t="s">
        <v>670</v>
      </c>
      <c r="BQ22">
        <v>31</v>
      </c>
      <c r="BS22" t="s">
        <v>842</v>
      </c>
      <c r="BT22">
        <v>23</v>
      </c>
    </row>
    <row r="23" spans="1:73" x14ac:dyDescent="0.2">
      <c r="A23" s="86" t="s">
        <v>125</v>
      </c>
      <c r="B23" t="s">
        <v>669</v>
      </c>
      <c r="C23">
        <v>24</v>
      </c>
      <c r="D23" s="86"/>
      <c r="E23" t="s">
        <v>669</v>
      </c>
      <c r="F23">
        <v>21</v>
      </c>
      <c r="G23" s="86"/>
      <c r="H23" t="s">
        <v>671</v>
      </c>
      <c r="I23">
        <v>20</v>
      </c>
      <c r="K23" t="s">
        <v>819</v>
      </c>
      <c r="L23">
        <v>15</v>
      </c>
      <c r="N23" t="s">
        <v>679</v>
      </c>
      <c r="O23">
        <v>23</v>
      </c>
      <c r="Q23" t="s">
        <v>666</v>
      </c>
      <c r="R23">
        <v>27</v>
      </c>
      <c r="T23" t="s">
        <v>670</v>
      </c>
      <c r="U23">
        <v>28</v>
      </c>
      <c r="W23" t="s">
        <v>674</v>
      </c>
      <c r="X23">
        <v>26</v>
      </c>
      <c r="Z23" t="s">
        <v>814</v>
      </c>
      <c r="AA23">
        <v>23</v>
      </c>
      <c r="AC23" t="s">
        <v>673</v>
      </c>
      <c r="AD23">
        <v>25</v>
      </c>
      <c r="AF23" t="s">
        <v>678</v>
      </c>
      <c r="AG23">
        <v>28</v>
      </c>
      <c r="AI23" t="s">
        <v>679</v>
      </c>
      <c r="AJ23">
        <v>31</v>
      </c>
      <c r="AL23" t="s">
        <v>678</v>
      </c>
      <c r="AM23">
        <v>28</v>
      </c>
      <c r="AO23" t="s">
        <v>676</v>
      </c>
      <c r="AP23">
        <v>27</v>
      </c>
      <c r="AR23" t="s">
        <v>677</v>
      </c>
      <c r="AS23">
        <v>33</v>
      </c>
      <c r="AU23" t="s">
        <v>678</v>
      </c>
      <c r="AV23">
        <v>21</v>
      </c>
      <c r="AX23" t="s">
        <v>833</v>
      </c>
      <c r="AY23">
        <v>33</v>
      </c>
      <c r="BA23" t="s">
        <v>678</v>
      </c>
      <c r="BB23">
        <v>32</v>
      </c>
      <c r="BD23" t="s">
        <v>667</v>
      </c>
      <c r="BE23">
        <v>32</v>
      </c>
      <c r="BG23" t="s">
        <v>827</v>
      </c>
      <c r="BH23">
        <v>36</v>
      </c>
      <c r="BJ23" t="s">
        <v>667</v>
      </c>
      <c r="BK23">
        <v>29</v>
      </c>
      <c r="BM23" t="s">
        <v>837</v>
      </c>
      <c r="BN23">
        <v>31</v>
      </c>
      <c r="BP23" t="s">
        <v>667</v>
      </c>
      <c r="BQ23">
        <v>31</v>
      </c>
      <c r="BS23" t="s">
        <v>826</v>
      </c>
      <c r="BT23">
        <v>19</v>
      </c>
    </row>
    <row r="24" spans="1:73" x14ac:dyDescent="0.2">
      <c r="A24" s="86" t="s">
        <v>127</v>
      </c>
      <c r="B24" t="s">
        <v>674</v>
      </c>
      <c r="C24">
        <v>24</v>
      </c>
      <c r="D24" s="86"/>
      <c r="E24" t="s">
        <v>667</v>
      </c>
      <c r="F24">
        <v>21</v>
      </c>
      <c r="G24" s="86"/>
      <c r="H24" t="s">
        <v>672</v>
      </c>
      <c r="I24">
        <v>19</v>
      </c>
      <c r="K24" t="s">
        <v>668</v>
      </c>
      <c r="L24">
        <v>12</v>
      </c>
      <c r="N24" t="s">
        <v>819</v>
      </c>
      <c r="O24">
        <v>23</v>
      </c>
      <c r="Q24" t="s">
        <v>679</v>
      </c>
      <c r="R24">
        <v>26</v>
      </c>
      <c r="T24" t="s">
        <v>819</v>
      </c>
      <c r="U24">
        <v>25</v>
      </c>
      <c r="W24" t="s">
        <v>681</v>
      </c>
      <c r="X24">
        <v>25</v>
      </c>
      <c r="Z24" t="s">
        <v>826</v>
      </c>
      <c r="AA24">
        <v>21</v>
      </c>
      <c r="AC24" t="s">
        <v>825</v>
      </c>
      <c r="AD24">
        <v>24</v>
      </c>
      <c r="AF24" t="s">
        <v>674</v>
      </c>
      <c r="AG24">
        <v>28</v>
      </c>
      <c r="AI24" t="s">
        <v>666</v>
      </c>
      <c r="AJ24">
        <v>30</v>
      </c>
      <c r="AL24" t="s">
        <v>681</v>
      </c>
      <c r="AM24">
        <v>27</v>
      </c>
      <c r="AO24" t="s">
        <v>666</v>
      </c>
      <c r="AP24">
        <v>27</v>
      </c>
      <c r="AR24" t="s">
        <v>839</v>
      </c>
      <c r="AS24">
        <v>33</v>
      </c>
      <c r="AU24" t="s">
        <v>671</v>
      </c>
      <c r="AV24">
        <v>21</v>
      </c>
      <c r="AX24" t="s">
        <v>671</v>
      </c>
      <c r="AY24">
        <v>32</v>
      </c>
      <c r="BA24" t="s">
        <v>844</v>
      </c>
      <c r="BB24">
        <v>32</v>
      </c>
      <c r="BD24" t="s">
        <v>672</v>
      </c>
      <c r="BE24">
        <v>32</v>
      </c>
      <c r="BG24" t="s">
        <v>679</v>
      </c>
      <c r="BH24">
        <v>35</v>
      </c>
      <c r="BJ24" t="s">
        <v>817</v>
      </c>
      <c r="BK24">
        <v>26</v>
      </c>
      <c r="BM24" t="s">
        <v>665</v>
      </c>
      <c r="BN24">
        <v>30</v>
      </c>
      <c r="BP24" t="s">
        <v>740</v>
      </c>
      <c r="BQ24">
        <v>31</v>
      </c>
      <c r="BS24" t="s">
        <v>850</v>
      </c>
      <c r="BT24">
        <v>18</v>
      </c>
    </row>
    <row r="25" spans="1:73" x14ac:dyDescent="0.2">
      <c r="A25" s="86" t="s">
        <v>129</v>
      </c>
      <c r="B25" t="s">
        <v>680</v>
      </c>
      <c r="C25">
        <v>24</v>
      </c>
      <c r="D25" s="86"/>
      <c r="E25" t="s">
        <v>818</v>
      </c>
      <c r="F25">
        <v>21</v>
      </c>
      <c r="G25" s="86"/>
      <c r="H25" t="s">
        <v>816</v>
      </c>
      <c r="I25">
        <v>18</v>
      </c>
      <c r="K25" t="s">
        <v>673</v>
      </c>
      <c r="L25">
        <v>12</v>
      </c>
      <c r="N25" t="s">
        <v>740</v>
      </c>
      <c r="O25">
        <v>22</v>
      </c>
      <c r="Q25" t="s">
        <v>674</v>
      </c>
      <c r="R25">
        <v>26</v>
      </c>
      <c r="T25" t="s">
        <v>820</v>
      </c>
      <c r="U25">
        <v>24</v>
      </c>
      <c r="W25" t="s">
        <v>667</v>
      </c>
      <c r="X25">
        <v>25</v>
      </c>
      <c r="Z25" t="s">
        <v>674</v>
      </c>
      <c r="AA25">
        <v>21</v>
      </c>
      <c r="AC25" t="s">
        <v>819</v>
      </c>
      <c r="AD25">
        <v>23</v>
      </c>
      <c r="AF25" t="s">
        <v>837</v>
      </c>
      <c r="AG25">
        <v>24</v>
      </c>
      <c r="AI25" t="s">
        <v>680</v>
      </c>
      <c r="AJ25">
        <v>27</v>
      </c>
      <c r="AL25" t="s">
        <v>740</v>
      </c>
      <c r="AM25">
        <v>27</v>
      </c>
      <c r="AO25" t="s">
        <v>839</v>
      </c>
      <c r="AP25">
        <v>24</v>
      </c>
      <c r="AR25" t="s">
        <v>678</v>
      </c>
      <c r="AS25">
        <v>30</v>
      </c>
      <c r="AU25" t="s">
        <v>821</v>
      </c>
      <c r="AV25">
        <v>17</v>
      </c>
      <c r="AX25" t="s">
        <v>678</v>
      </c>
      <c r="AY25">
        <v>31</v>
      </c>
      <c r="BA25" t="s">
        <v>668</v>
      </c>
      <c r="BB25">
        <v>32</v>
      </c>
      <c r="BD25" t="s">
        <v>817</v>
      </c>
      <c r="BE25">
        <v>30</v>
      </c>
      <c r="BG25" t="s">
        <v>740</v>
      </c>
      <c r="BH25">
        <v>33</v>
      </c>
      <c r="BJ25" t="s">
        <v>676</v>
      </c>
      <c r="BK25">
        <v>25</v>
      </c>
      <c r="BM25" t="s">
        <v>813</v>
      </c>
      <c r="BN25">
        <v>30</v>
      </c>
      <c r="BP25" t="s">
        <v>673</v>
      </c>
      <c r="BQ25">
        <v>27</v>
      </c>
      <c r="BS25" t="s">
        <v>681</v>
      </c>
      <c r="BT25">
        <v>17</v>
      </c>
    </row>
    <row r="26" spans="1:73" x14ac:dyDescent="0.2">
      <c r="A26" s="86" t="s">
        <v>131</v>
      </c>
      <c r="B26" t="s">
        <v>814</v>
      </c>
      <c r="C26">
        <v>23</v>
      </c>
      <c r="D26" s="86"/>
      <c r="E26" t="s">
        <v>819</v>
      </c>
      <c r="F26">
        <v>20</v>
      </c>
      <c r="G26" s="86"/>
      <c r="H26" t="s">
        <v>680</v>
      </c>
      <c r="I26">
        <v>16</v>
      </c>
      <c r="K26" t="s">
        <v>824</v>
      </c>
      <c r="L26">
        <v>12</v>
      </c>
      <c r="N26" t="s">
        <v>674</v>
      </c>
      <c r="O26">
        <v>21</v>
      </c>
      <c r="Q26" t="s">
        <v>673</v>
      </c>
      <c r="R26">
        <v>26</v>
      </c>
      <c r="T26" t="s">
        <v>674</v>
      </c>
      <c r="U26">
        <v>23</v>
      </c>
      <c r="W26" t="s">
        <v>673</v>
      </c>
      <c r="X26">
        <v>23</v>
      </c>
      <c r="Z26" t="s">
        <v>833</v>
      </c>
      <c r="AA26">
        <v>20</v>
      </c>
      <c r="AC26" t="s">
        <v>679</v>
      </c>
      <c r="AD26">
        <v>22</v>
      </c>
      <c r="AF26" t="s">
        <v>676</v>
      </c>
      <c r="AG26">
        <v>23</v>
      </c>
      <c r="AI26" t="s">
        <v>831</v>
      </c>
      <c r="AJ26">
        <v>26</v>
      </c>
      <c r="AL26" t="s">
        <v>674</v>
      </c>
      <c r="AM26">
        <v>25</v>
      </c>
      <c r="AO26" t="s">
        <v>837</v>
      </c>
      <c r="AP26">
        <v>22</v>
      </c>
      <c r="AR26" t="s">
        <v>841</v>
      </c>
      <c r="AS26">
        <v>24</v>
      </c>
      <c r="AU26" t="s">
        <v>836</v>
      </c>
      <c r="AV26">
        <v>16</v>
      </c>
      <c r="AX26" t="s">
        <v>676</v>
      </c>
      <c r="AY26">
        <v>31</v>
      </c>
      <c r="BA26" t="s">
        <v>666</v>
      </c>
      <c r="BB26">
        <v>32</v>
      </c>
      <c r="BD26" t="s">
        <v>670</v>
      </c>
      <c r="BE26">
        <v>28</v>
      </c>
      <c r="BG26" t="s">
        <v>671</v>
      </c>
      <c r="BH26">
        <v>31</v>
      </c>
      <c r="BJ26" t="s">
        <v>677</v>
      </c>
      <c r="BK26">
        <v>24</v>
      </c>
      <c r="BM26" t="s">
        <v>667</v>
      </c>
      <c r="BN26">
        <v>30</v>
      </c>
      <c r="BP26" t="s">
        <v>680</v>
      </c>
      <c r="BQ26">
        <v>19</v>
      </c>
      <c r="BS26" t="s">
        <v>674</v>
      </c>
      <c r="BT26">
        <v>17</v>
      </c>
    </row>
    <row r="27" spans="1:73" x14ac:dyDescent="0.2">
      <c r="A27" s="86" t="s">
        <v>133</v>
      </c>
      <c r="B27" t="s">
        <v>671</v>
      </c>
      <c r="C27">
        <v>21</v>
      </c>
      <c r="D27" s="86"/>
      <c r="E27" t="s">
        <v>679</v>
      </c>
      <c r="F27">
        <v>19</v>
      </c>
      <c r="G27" s="86"/>
      <c r="H27" t="s">
        <v>823</v>
      </c>
      <c r="I27">
        <v>15</v>
      </c>
      <c r="K27" t="s">
        <v>826</v>
      </c>
      <c r="L27">
        <v>11</v>
      </c>
      <c r="N27" t="s">
        <v>825</v>
      </c>
      <c r="O27">
        <v>18</v>
      </c>
      <c r="Q27" t="s">
        <v>823</v>
      </c>
      <c r="R27">
        <v>25</v>
      </c>
      <c r="T27" t="s">
        <v>673</v>
      </c>
      <c r="U27">
        <v>23</v>
      </c>
      <c r="W27" t="s">
        <v>666</v>
      </c>
      <c r="X27">
        <v>21</v>
      </c>
      <c r="Z27" t="s">
        <v>822</v>
      </c>
      <c r="AA27">
        <v>20</v>
      </c>
      <c r="AC27" t="s">
        <v>674</v>
      </c>
      <c r="AD27">
        <v>22</v>
      </c>
      <c r="AF27" t="s">
        <v>672</v>
      </c>
      <c r="AG27">
        <v>23</v>
      </c>
      <c r="AI27" t="s">
        <v>673</v>
      </c>
      <c r="AJ27">
        <v>24</v>
      </c>
      <c r="AL27" t="s">
        <v>680</v>
      </c>
      <c r="AM27">
        <v>24</v>
      </c>
      <c r="AO27" t="s">
        <v>673</v>
      </c>
      <c r="AP27">
        <v>22</v>
      </c>
      <c r="AR27" t="s">
        <v>842</v>
      </c>
      <c r="AS27">
        <v>21</v>
      </c>
      <c r="AU27" t="s">
        <v>666</v>
      </c>
      <c r="AV27">
        <v>16</v>
      </c>
      <c r="AX27" t="s">
        <v>680</v>
      </c>
      <c r="AY27">
        <v>29</v>
      </c>
      <c r="BA27" t="s">
        <v>814</v>
      </c>
      <c r="BB27">
        <v>31</v>
      </c>
      <c r="BD27" t="s">
        <v>671</v>
      </c>
      <c r="BE27">
        <v>25</v>
      </c>
      <c r="BG27" t="s">
        <v>846</v>
      </c>
      <c r="BH27">
        <v>29</v>
      </c>
      <c r="BJ27" t="s">
        <v>823</v>
      </c>
      <c r="BK27">
        <v>23</v>
      </c>
      <c r="BM27" t="s">
        <v>820</v>
      </c>
      <c r="BN27">
        <v>30</v>
      </c>
      <c r="BP27" t="s">
        <v>674</v>
      </c>
      <c r="BQ27">
        <v>17</v>
      </c>
      <c r="BS27" t="s">
        <v>667</v>
      </c>
      <c r="BT27">
        <v>17</v>
      </c>
    </row>
    <row r="28" spans="1:73" x14ac:dyDescent="0.2">
      <c r="A28" s="86" t="s">
        <v>135</v>
      </c>
      <c r="B28" t="s">
        <v>815</v>
      </c>
      <c r="C28">
        <v>20</v>
      </c>
      <c r="D28" s="86"/>
      <c r="E28" t="s">
        <v>813</v>
      </c>
      <c r="F28">
        <v>17</v>
      </c>
      <c r="G28" s="86"/>
      <c r="H28" t="s">
        <v>678</v>
      </c>
      <c r="I28">
        <v>14</v>
      </c>
      <c r="K28" t="s">
        <v>674</v>
      </c>
      <c r="L28">
        <v>11</v>
      </c>
      <c r="N28" t="s">
        <v>827</v>
      </c>
      <c r="O28">
        <v>17</v>
      </c>
      <c r="Q28" t="s">
        <v>830</v>
      </c>
      <c r="R28">
        <v>20</v>
      </c>
      <c r="T28" t="s">
        <v>825</v>
      </c>
      <c r="U28">
        <v>22</v>
      </c>
      <c r="W28" t="s">
        <v>740</v>
      </c>
      <c r="X28">
        <v>21</v>
      </c>
      <c r="Z28" t="s">
        <v>834</v>
      </c>
      <c r="AA28">
        <v>20</v>
      </c>
      <c r="AC28" t="s">
        <v>678</v>
      </c>
      <c r="AD28">
        <v>20</v>
      </c>
      <c r="AF28" t="s">
        <v>681</v>
      </c>
      <c r="AG28">
        <v>21</v>
      </c>
      <c r="AI28" t="s">
        <v>671</v>
      </c>
      <c r="AJ28">
        <v>24</v>
      </c>
      <c r="AL28" t="s">
        <v>825</v>
      </c>
      <c r="AM28">
        <v>22</v>
      </c>
      <c r="AO28" t="s">
        <v>740</v>
      </c>
      <c r="AP28">
        <v>21</v>
      </c>
      <c r="AR28" t="s">
        <v>674</v>
      </c>
      <c r="AS28">
        <v>20</v>
      </c>
      <c r="AU28" t="s">
        <v>672</v>
      </c>
      <c r="AV28">
        <v>16</v>
      </c>
      <c r="AX28" t="s">
        <v>837</v>
      </c>
      <c r="AY28">
        <v>28</v>
      </c>
      <c r="BA28" t="s">
        <v>675</v>
      </c>
      <c r="BB28">
        <v>29</v>
      </c>
      <c r="BD28" t="s">
        <v>827</v>
      </c>
      <c r="BE28">
        <v>24</v>
      </c>
      <c r="BG28" t="s">
        <v>847</v>
      </c>
      <c r="BH28">
        <v>27</v>
      </c>
      <c r="BJ28" t="s">
        <v>848</v>
      </c>
      <c r="BK28">
        <v>23</v>
      </c>
      <c r="BM28" t="s">
        <v>740</v>
      </c>
      <c r="BN28">
        <v>30</v>
      </c>
      <c r="BP28" t="s">
        <v>830</v>
      </c>
      <c r="BQ28">
        <v>16</v>
      </c>
      <c r="BS28" t="s">
        <v>817</v>
      </c>
      <c r="BT28">
        <v>16</v>
      </c>
    </row>
    <row r="29" spans="1:73" x14ac:dyDescent="0.2">
      <c r="A29" s="86" t="s">
        <v>137</v>
      </c>
      <c r="B29" t="s">
        <v>816</v>
      </c>
      <c r="C29">
        <v>19</v>
      </c>
      <c r="D29" s="86"/>
      <c r="E29" t="s">
        <v>820</v>
      </c>
      <c r="F29">
        <v>17</v>
      </c>
      <c r="G29" s="86"/>
      <c r="H29" t="s">
        <v>679</v>
      </c>
      <c r="I29">
        <v>14</v>
      </c>
      <c r="K29" t="s">
        <v>823</v>
      </c>
      <c r="L29">
        <v>10</v>
      </c>
      <c r="N29" t="s">
        <v>828</v>
      </c>
      <c r="O29">
        <v>17</v>
      </c>
      <c r="Q29" t="s">
        <v>672</v>
      </c>
      <c r="R29">
        <v>20</v>
      </c>
      <c r="T29" t="s">
        <v>678</v>
      </c>
      <c r="U29">
        <v>21</v>
      </c>
      <c r="W29" t="s">
        <v>678</v>
      </c>
      <c r="X29">
        <v>20</v>
      </c>
      <c r="Z29" t="s">
        <v>815</v>
      </c>
      <c r="AA29">
        <v>19</v>
      </c>
      <c r="AC29" t="s">
        <v>822</v>
      </c>
      <c r="AD29">
        <v>20</v>
      </c>
      <c r="AF29" t="s">
        <v>823</v>
      </c>
      <c r="AG29">
        <v>19</v>
      </c>
      <c r="AI29" t="s">
        <v>674</v>
      </c>
      <c r="AJ29">
        <v>22</v>
      </c>
      <c r="AL29" t="s">
        <v>819</v>
      </c>
      <c r="AM29">
        <v>22</v>
      </c>
      <c r="AO29" t="s">
        <v>674</v>
      </c>
      <c r="AP29">
        <v>20</v>
      </c>
      <c r="AR29" t="s">
        <v>671</v>
      </c>
      <c r="AS29">
        <v>20</v>
      </c>
      <c r="AU29" t="s">
        <v>822</v>
      </c>
      <c r="AV29">
        <v>16</v>
      </c>
      <c r="AX29" t="s">
        <v>667</v>
      </c>
      <c r="AY29">
        <v>25</v>
      </c>
      <c r="BA29" t="s">
        <v>667</v>
      </c>
      <c r="BB29">
        <v>28</v>
      </c>
      <c r="BD29" t="s">
        <v>813</v>
      </c>
      <c r="BE29">
        <v>22</v>
      </c>
      <c r="BG29" t="s">
        <v>829</v>
      </c>
      <c r="BH29">
        <v>26</v>
      </c>
      <c r="BJ29" t="s">
        <v>681</v>
      </c>
      <c r="BK29">
        <v>20</v>
      </c>
      <c r="BM29" t="s">
        <v>829</v>
      </c>
      <c r="BN29">
        <v>28</v>
      </c>
      <c r="BP29" t="s">
        <v>813</v>
      </c>
      <c r="BQ29">
        <v>16</v>
      </c>
      <c r="BS29" t="s">
        <v>680</v>
      </c>
      <c r="BT29">
        <v>16</v>
      </c>
    </row>
    <row r="30" spans="1:73" x14ac:dyDescent="0.2">
      <c r="A30" s="86" t="s">
        <v>139</v>
      </c>
      <c r="B30" t="s">
        <v>672</v>
      </c>
      <c r="C30">
        <v>19</v>
      </c>
      <c r="D30" s="86"/>
      <c r="E30" t="s">
        <v>821</v>
      </c>
      <c r="F30">
        <v>14</v>
      </c>
      <c r="G30" s="86"/>
      <c r="H30" t="s">
        <v>824</v>
      </c>
      <c r="I30">
        <v>13</v>
      </c>
      <c r="K30" t="s">
        <v>816</v>
      </c>
      <c r="L30">
        <v>10</v>
      </c>
      <c r="N30" t="s">
        <v>822</v>
      </c>
      <c r="O30">
        <v>17</v>
      </c>
      <c r="Q30" t="s">
        <v>815</v>
      </c>
      <c r="R30">
        <v>18</v>
      </c>
      <c r="T30" t="s">
        <v>672</v>
      </c>
      <c r="U30">
        <v>19</v>
      </c>
      <c r="W30" t="s">
        <v>832</v>
      </c>
      <c r="X30">
        <v>19</v>
      </c>
      <c r="Z30" t="s">
        <v>835</v>
      </c>
      <c r="AA30">
        <v>19</v>
      </c>
      <c r="AC30" t="s">
        <v>740</v>
      </c>
      <c r="AD30">
        <v>20</v>
      </c>
      <c r="AF30" t="s">
        <v>838</v>
      </c>
      <c r="AG30">
        <v>19</v>
      </c>
      <c r="AI30" t="s">
        <v>740</v>
      </c>
      <c r="AJ30">
        <v>22</v>
      </c>
      <c r="AL30" t="s">
        <v>672</v>
      </c>
      <c r="AM30">
        <v>21</v>
      </c>
      <c r="AO30" t="s">
        <v>819</v>
      </c>
      <c r="AP30">
        <v>20</v>
      </c>
      <c r="AR30" t="s">
        <v>828</v>
      </c>
      <c r="AS30">
        <v>19</v>
      </c>
      <c r="AU30" t="s">
        <v>826</v>
      </c>
      <c r="AV30">
        <v>15</v>
      </c>
      <c r="AX30" t="s">
        <v>814</v>
      </c>
      <c r="AY30">
        <v>22</v>
      </c>
      <c r="BA30" t="s">
        <v>680</v>
      </c>
      <c r="BB30">
        <v>25</v>
      </c>
      <c r="BD30" t="s">
        <v>674</v>
      </c>
      <c r="BE30">
        <v>22</v>
      </c>
      <c r="BG30" t="s">
        <v>674</v>
      </c>
      <c r="BH30">
        <v>25</v>
      </c>
      <c r="BJ30" t="s">
        <v>740</v>
      </c>
      <c r="BK30">
        <v>20</v>
      </c>
      <c r="BM30" t="s">
        <v>678</v>
      </c>
      <c r="BN30">
        <v>24</v>
      </c>
      <c r="BP30" t="s">
        <v>849</v>
      </c>
      <c r="BQ30">
        <v>15</v>
      </c>
      <c r="BS30" t="s">
        <v>829</v>
      </c>
      <c r="BT30">
        <v>16</v>
      </c>
    </row>
    <row r="31" spans="1:73" x14ac:dyDescent="0.2">
      <c r="A31" s="86" t="s">
        <v>141</v>
      </c>
      <c r="B31" t="s">
        <v>647</v>
      </c>
      <c r="C31">
        <v>592</v>
      </c>
      <c r="D31" s="86"/>
      <c r="E31" t="s">
        <v>647</v>
      </c>
      <c r="F31">
        <v>442</v>
      </c>
      <c r="G31" s="86"/>
      <c r="H31" t="s">
        <v>647</v>
      </c>
      <c r="I31">
        <v>376</v>
      </c>
      <c r="K31" t="s">
        <v>647</v>
      </c>
      <c r="L31">
        <v>369</v>
      </c>
      <c r="N31" t="s">
        <v>647</v>
      </c>
      <c r="O31">
        <v>603</v>
      </c>
      <c r="Q31" t="s">
        <v>647</v>
      </c>
      <c r="R31">
        <v>636</v>
      </c>
      <c r="T31" t="s">
        <v>647</v>
      </c>
      <c r="U31">
        <v>625</v>
      </c>
      <c r="W31" t="s">
        <v>647</v>
      </c>
      <c r="X31">
        <v>616</v>
      </c>
      <c r="Z31" t="s">
        <v>647</v>
      </c>
      <c r="AA31">
        <v>627</v>
      </c>
      <c r="AC31" t="s">
        <v>647</v>
      </c>
      <c r="AD31">
        <v>585</v>
      </c>
      <c r="AF31" t="s">
        <v>647</v>
      </c>
      <c r="AG31">
        <v>620</v>
      </c>
      <c r="AI31" t="s">
        <v>647</v>
      </c>
      <c r="AJ31">
        <v>452</v>
      </c>
      <c r="AL31" t="s">
        <v>647</v>
      </c>
      <c r="AM31">
        <v>522</v>
      </c>
      <c r="AO31" t="s">
        <v>647</v>
      </c>
      <c r="AP31">
        <v>550</v>
      </c>
      <c r="AR31" t="s">
        <v>647</v>
      </c>
      <c r="AS31">
        <v>473</v>
      </c>
      <c r="AU31" t="s">
        <v>647</v>
      </c>
      <c r="AV31">
        <v>398</v>
      </c>
      <c r="AX31" t="s">
        <v>647</v>
      </c>
      <c r="AY31">
        <v>686</v>
      </c>
      <c r="BA31" t="s">
        <v>647</v>
      </c>
      <c r="BB31">
        <v>590</v>
      </c>
      <c r="BD31" t="s">
        <v>647</v>
      </c>
      <c r="BE31">
        <v>591</v>
      </c>
      <c r="BG31" t="s">
        <v>647</v>
      </c>
      <c r="BH31">
        <v>616</v>
      </c>
      <c r="BJ31" t="s">
        <v>647</v>
      </c>
      <c r="BK31">
        <v>425</v>
      </c>
      <c r="BM31" t="s">
        <v>647</v>
      </c>
      <c r="BN31">
        <v>504</v>
      </c>
      <c r="BP31" t="s">
        <v>647</v>
      </c>
      <c r="BQ31">
        <v>337</v>
      </c>
      <c r="BS31" t="s">
        <v>647</v>
      </c>
      <c r="BT31">
        <v>349</v>
      </c>
    </row>
    <row r="32" spans="1:73" x14ac:dyDescent="0.2">
      <c r="A32" s="87" t="s">
        <v>30</v>
      </c>
      <c r="B32" s="87" t="s">
        <v>163</v>
      </c>
      <c r="C32" s="87">
        <f>SUM(C11:C31)</f>
        <v>1517</v>
      </c>
      <c r="D32" s="87"/>
      <c r="E32" s="87"/>
      <c r="F32" s="87">
        <f>SUM(F11:F31)</f>
        <v>1271</v>
      </c>
      <c r="G32" s="87"/>
      <c r="H32" s="87"/>
      <c r="I32" s="87">
        <f>SUM(I11:I31)</f>
        <v>991</v>
      </c>
      <c r="J32" s="87"/>
      <c r="K32" s="87"/>
      <c r="L32" s="87">
        <f>SUM(L11:L31)</f>
        <v>866</v>
      </c>
      <c r="M32" s="87"/>
      <c r="N32" s="87"/>
      <c r="O32" s="87">
        <f>SUM(O11:O31)</f>
        <v>1505</v>
      </c>
      <c r="P32" s="87"/>
      <c r="Q32" s="87"/>
      <c r="R32" s="87">
        <f>SUM(R11:R31)</f>
        <v>1620</v>
      </c>
      <c r="S32" s="87"/>
      <c r="T32" s="87"/>
      <c r="U32" s="87">
        <f>SUM(U11:U31)</f>
        <v>1625</v>
      </c>
      <c r="V32" s="87"/>
      <c r="W32" s="87"/>
      <c r="X32" s="87">
        <f>SUM(X11:X31)</f>
        <v>1654</v>
      </c>
      <c r="Y32" s="87"/>
      <c r="Z32" s="87"/>
      <c r="AA32" s="87">
        <f>SUM(AA11:AA31)</f>
        <v>1643</v>
      </c>
      <c r="AB32" s="87"/>
      <c r="AC32" s="87"/>
      <c r="AD32" s="87">
        <f>SUM(AD11:AD31)</f>
        <v>1609</v>
      </c>
      <c r="AE32" s="87"/>
      <c r="AF32" s="87"/>
      <c r="AG32" s="87">
        <f>SUM(AG11:AG31)</f>
        <v>1768</v>
      </c>
      <c r="AH32" s="87"/>
      <c r="AI32" s="87"/>
      <c r="AJ32" s="87">
        <f>SUM(AJ11:AJ31)</f>
        <v>1623</v>
      </c>
      <c r="AK32" s="87"/>
      <c r="AL32" s="87"/>
      <c r="AM32" s="87">
        <f>SUM(AM11:AM31)</f>
        <v>1547</v>
      </c>
      <c r="AN32" s="87"/>
      <c r="AO32" s="87"/>
      <c r="AP32" s="87">
        <f>SUM(AP11:AP31)</f>
        <v>1622</v>
      </c>
      <c r="AQ32" s="87"/>
      <c r="AR32" s="87"/>
      <c r="AS32" s="87">
        <f>SUM(AS11:AS31)</f>
        <v>1649</v>
      </c>
      <c r="AT32" s="87"/>
      <c r="AU32" s="87"/>
      <c r="AV32" s="87">
        <f>SUM(AV11:AV31)</f>
        <v>1154</v>
      </c>
      <c r="AW32" s="87"/>
      <c r="AX32" s="87"/>
      <c r="AY32" s="87">
        <f>SUM(AY11:AY31)</f>
        <v>1833</v>
      </c>
      <c r="AZ32" s="87"/>
      <c r="BA32" s="87"/>
      <c r="BB32" s="87">
        <f>SUM(BB11:BB31)</f>
        <v>1728</v>
      </c>
      <c r="BC32" s="87"/>
      <c r="BD32" s="87"/>
      <c r="BE32" s="87">
        <f>SUM(BE11:BE31)</f>
        <v>1716</v>
      </c>
      <c r="BF32" s="87"/>
      <c r="BG32" s="87"/>
      <c r="BH32" s="87">
        <f>SUM(BH11:BH31)</f>
        <v>2047</v>
      </c>
      <c r="BI32" s="87"/>
      <c r="BJ32" s="87"/>
      <c r="BK32" s="87">
        <f>SUM(BK11:BK31)</f>
        <v>1596</v>
      </c>
      <c r="BL32" s="87"/>
      <c r="BM32" s="87"/>
      <c r="BN32" s="87">
        <f>SUM(BN11:BN31)</f>
        <v>1760</v>
      </c>
      <c r="BO32" s="87"/>
      <c r="BP32" s="87"/>
      <c r="BQ32" s="87">
        <f>SUM(BQ11:BQ31)</f>
        <v>1516</v>
      </c>
      <c r="BR32" s="87"/>
      <c r="BS32" s="87"/>
      <c r="BT32" s="87">
        <f>SUM(BT11:BT31)</f>
        <v>1140</v>
      </c>
      <c r="BU32" s="100"/>
    </row>
    <row r="33" spans="1:12" x14ac:dyDescent="0.2">
      <c r="A33" s="120" t="s">
        <v>812</v>
      </c>
      <c r="B33" s="118"/>
      <c r="C33" s="118"/>
      <c r="D33" s="118"/>
      <c r="E33" s="118"/>
      <c r="F33" s="118"/>
      <c r="G33" s="118"/>
      <c r="H33" s="118"/>
      <c r="I33" s="118"/>
      <c r="J33" s="118"/>
      <c r="K33" s="118"/>
      <c r="L33" s="118"/>
    </row>
    <row r="34" spans="1:12" ht="33" customHeight="1" x14ac:dyDescent="0.2">
      <c r="A34" s="117" t="s">
        <v>860</v>
      </c>
      <c r="B34" s="117"/>
      <c r="C34" s="117"/>
      <c r="D34" s="117"/>
      <c r="E34" s="117"/>
      <c r="F34" s="117"/>
      <c r="G34" s="117"/>
      <c r="H34" s="117"/>
      <c r="I34" s="117"/>
      <c r="J34" s="117"/>
      <c r="K34" s="117"/>
      <c r="L34" s="117"/>
    </row>
    <row r="35" spans="1:12" x14ac:dyDescent="0.2">
      <c r="A35" s="112" t="s">
        <v>59</v>
      </c>
      <c r="B35" s="112"/>
      <c r="C35" s="112"/>
      <c r="D35" s="112"/>
      <c r="E35" s="112"/>
      <c r="F35" s="112"/>
      <c r="G35" s="112"/>
    </row>
  </sheetData>
  <sheetProtection sheet="1"/>
  <mergeCells count="28">
    <mergeCell ref="AF9:AG9"/>
    <mergeCell ref="B1:E1"/>
    <mergeCell ref="B9:C9"/>
    <mergeCell ref="E9:F9"/>
    <mergeCell ref="H9:I9"/>
    <mergeCell ref="K9:L9"/>
    <mergeCell ref="N9:O9"/>
    <mergeCell ref="Q9:R9"/>
    <mergeCell ref="T9:U9"/>
    <mergeCell ref="W9:X9"/>
    <mergeCell ref="Z9:AA9"/>
    <mergeCell ref="AC9:AD9"/>
    <mergeCell ref="BS9:BT9"/>
    <mergeCell ref="A33:L33"/>
    <mergeCell ref="A34:L34"/>
    <mergeCell ref="A35:G35"/>
    <mergeCell ref="BA9:BB9"/>
    <mergeCell ref="BD9:BE9"/>
    <mergeCell ref="BG9:BH9"/>
    <mergeCell ref="BJ9:BK9"/>
    <mergeCell ref="BM9:BN9"/>
    <mergeCell ref="BP9:BQ9"/>
    <mergeCell ref="AI9:AJ9"/>
    <mergeCell ref="AL9:AM9"/>
    <mergeCell ref="AO9:AP9"/>
    <mergeCell ref="AR9:AS9"/>
    <mergeCell ref="AU9:AV9"/>
    <mergeCell ref="AX9:AY9"/>
  </mergeCells>
  <hyperlinks>
    <hyperlink ref="A7" r:id="rId1" xr:uid="{8585936D-ADF3-4123-80E2-528EAF5433B9}"/>
  </hyperlinks>
  <pageMargins left="0.7" right="0.7" top="0.75" bottom="0.75" header="0.3" footer="0.3"/>
  <pageSetup paperSize="9" orientation="portrait" r:id="rId2"/>
  <drawing r:id="rId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C79A7E-7AF9-4F38-A78D-CEADE8A6F080}">
  <dimension ref="A1:Y27"/>
  <sheetViews>
    <sheetView workbookViewId="0">
      <pane ySplit="10" topLeftCell="A11" activePane="bottomLeft" state="frozen"/>
      <selection pane="bottomLeft" activeCell="A4" sqref="A4"/>
    </sheetView>
  </sheetViews>
  <sheetFormatPr defaultColWidth="12" defaultRowHeight="11.25" x14ac:dyDescent="0.2"/>
  <cols>
    <col min="1" max="1" width="25.1640625" customWidth="1"/>
    <col min="2" max="2" width="13.1640625" customWidth="1"/>
    <col min="3" max="3" width="13.6640625" customWidth="1"/>
    <col min="4" max="25" width="13.1640625" customWidth="1"/>
  </cols>
  <sheetData>
    <row r="1" spans="1:25" ht="71.25" customHeight="1" x14ac:dyDescent="0.55000000000000004">
      <c r="A1" s="16"/>
      <c r="B1" s="113"/>
      <c r="C1" s="113"/>
      <c r="D1" s="113"/>
      <c r="E1" s="113"/>
      <c r="F1" s="11"/>
      <c r="G1" s="11"/>
      <c r="H1" s="11"/>
      <c r="I1" s="11"/>
      <c r="J1" s="11"/>
      <c r="K1" s="11"/>
      <c r="L1" s="11"/>
      <c r="M1" s="15"/>
      <c r="N1" s="15"/>
      <c r="O1" s="15"/>
      <c r="P1" s="15"/>
    </row>
    <row r="2" spans="1:25" ht="18" customHeight="1" x14ac:dyDescent="0.55000000000000004">
      <c r="A2" s="16"/>
      <c r="B2" s="10"/>
      <c r="C2" s="10"/>
      <c r="D2" s="11"/>
      <c r="E2" s="11"/>
      <c r="F2" s="11"/>
      <c r="G2" s="11"/>
      <c r="H2" s="11"/>
      <c r="I2" s="11"/>
      <c r="J2" s="11"/>
      <c r="K2" s="11"/>
      <c r="L2" s="11"/>
      <c r="M2" s="15"/>
      <c r="N2" s="15"/>
      <c r="O2" s="15"/>
      <c r="P2" s="15"/>
    </row>
    <row r="3" spans="1:25" ht="32.450000000000003" customHeight="1" x14ac:dyDescent="0.2">
      <c r="A3" s="13" t="s">
        <v>3</v>
      </c>
      <c r="B3" s="13"/>
      <c r="C3" s="13"/>
      <c r="D3" s="11"/>
      <c r="E3" s="11"/>
      <c r="F3" s="11"/>
      <c r="G3" s="11"/>
      <c r="H3" s="11"/>
      <c r="I3" s="11"/>
      <c r="J3" s="11"/>
      <c r="K3" s="11"/>
      <c r="L3" s="11"/>
      <c r="M3" s="15"/>
      <c r="N3" s="15"/>
      <c r="O3" s="15"/>
      <c r="P3" s="15"/>
    </row>
    <row r="4" spans="1:25" ht="9" customHeight="1" x14ac:dyDescent="0.2"/>
    <row r="5" spans="1:25" ht="15.95" customHeight="1" x14ac:dyDescent="0.2">
      <c r="A5" s="14" t="s">
        <v>908</v>
      </c>
    </row>
    <row r="6" spans="1:25" ht="15.95" customHeight="1" x14ac:dyDescent="0.2">
      <c r="A6" s="12" t="s">
        <v>25</v>
      </c>
    </row>
    <row r="7" spans="1:25" ht="15" customHeight="1" x14ac:dyDescent="0.2">
      <c r="A7" s="6" t="s">
        <v>23</v>
      </c>
    </row>
    <row r="9" spans="1:25" x14ac:dyDescent="0.2">
      <c r="A9" s="18"/>
      <c r="B9" s="18"/>
      <c r="C9" s="18"/>
      <c r="D9" s="18"/>
      <c r="E9" s="18"/>
      <c r="F9" s="18"/>
    </row>
    <row r="10" spans="1:25" x14ac:dyDescent="0.2">
      <c r="A10" s="105" t="s">
        <v>686</v>
      </c>
      <c r="B10" s="102">
        <v>45747</v>
      </c>
      <c r="C10" s="102">
        <v>45716</v>
      </c>
      <c r="D10" s="102">
        <v>45688</v>
      </c>
      <c r="E10" s="102">
        <v>45657</v>
      </c>
      <c r="F10" s="102">
        <v>45626</v>
      </c>
      <c r="G10" s="102">
        <v>45596</v>
      </c>
      <c r="H10" s="102">
        <v>45565</v>
      </c>
      <c r="I10" s="102">
        <v>45535</v>
      </c>
      <c r="J10" s="102">
        <v>45504</v>
      </c>
      <c r="K10" s="102">
        <v>45473</v>
      </c>
      <c r="L10" s="102">
        <v>45443</v>
      </c>
      <c r="M10" s="102">
        <v>45412</v>
      </c>
      <c r="N10" s="102">
        <v>45382</v>
      </c>
      <c r="O10" s="102">
        <v>45351</v>
      </c>
      <c r="P10" s="102">
        <v>45322</v>
      </c>
      <c r="Q10" s="102">
        <v>45291</v>
      </c>
      <c r="R10" s="102">
        <v>45260</v>
      </c>
      <c r="S10" s="102">
        <v>45230</v>
      </c>
      <c r="T10" s="102">
        <v>45199</v>
      </c>
      <c r="U10" s="102">
        <v>45169</v>
      </c>
      <c r="V10" s="102">
        <v>45138</v>
      </c>
      <c r="W10" s="102">
        <v>45107</v>
      </c>
      <c r="X10" s="102">
        <v>45077</v>
      </c>
      <c r="Y10" s="102">
        <v>45046</v>
      </c>
    </row>
    <row r="11" spans="1:25" x14ac:dyDescent="0.2">
      <c r="A11" s="86" t="s">
        <v>687</v>
      </c>
      <c r="B11">
        <v>10</v>
      </c>
      <c r="C11">
        <v>4</v>
      </c>
      <c r="D11">
        <v>3</v>
      </c>
      <c r="E11">
        <v>8</v>
      </c>
      <c r="F11">
        <v>11</v>
      </c>
      <c r="G11">
        <v>8</v>
      </c>
      <c r="H11">
        <v>3</v>
      </c>
      <c r="I11">
        <v>11</v>
      </c>
      <c r="J11">
        <v>13</v>
      </c>
      <c r="K11">
        <v>11</v>
      </c>
      <c r="L11">
        <v>6</v>
      </c>
      <c r="M11">
        <v>6</v>
      </c>
      <c r="N11">
        <v>6</v>
      </c>
      <c r="O11">
        <v>9</v>
      </c>
      <c r="P11">
        <v>13</v>
      </c>
      <c r="Q11">
        <v>8</v>
      </c>
      <c r="R11">
        <v>18</v>
      </c>
      <c r="S11">
        <v>6</v>
      </c>
      <c r="T11">
        <v>14</v>
      </c>
      <c r="U11">
        <v>8</v>
      </c>
      <c r="V11">
        <v>5</v>
      </c>
      <c r="W11">
        <v>13</v>
      </c>
      <c r="X11">
        <v>4</v>
      </c>
      <c r="Y11">
        <v>6</v>
      </c>
    </row>
    <row r="12" spans="1:25" x14ac:dyDescent="0.2">
      <c r="A12" s="86" t="s">
        <v>688</v>
      </c>
      <c r="B12">
        <v>33</v>
      </c>
      <c r="C12">
        <v>21</v>
      </c>
      <c r="D12">
        <v>29</v>
      </c>
      <c r="E12">
        <v>36</v>
      </c>
      <c r="F12">
        <v>40</v>
      </c>
      <c r="G12">
        <v>32</v>
      </c>
      <c r="H12">
        <v>35</v>
      </c>
      <c r="I12">
        <v>42</v>
      </c>
      <c r="J12">
        <v>42</v>
      </c>
      <c r="K12">
        <v>40</v>
      </c>
      <c r="L12">
        <v>38</v>
      </c>
      <c r="M12">
        <v>36</v>
      </c>
      <c r="N12">
        <v>40</v>
      </c>
      <c r="O12">
        <v>38</v>
      </c>
      <c r="P12">
        <v>29</v>
      </c>
      <c r="Q12">
        <v>41</v>
      </c>
      <c r="R12">
        <v>31</v>
      </c>
      <c r="S12">
        <v>29</v>
      </c>
      <c r="T12">
        <v>20</v>
      </c>
      <c r="U12">
        <v>30</v>
      </c>
      <c r="V12">
        <v>19</v>
      </c>
      <c r="W12">
        <v>23</v>
      </c>
      <c r="X12">
        <v>27</v>
      </c>
      <c r="Y12">
        <v>13</v>
      </c>
    </row>
    <row r="13" spans="1:25" x14ac:dyDescent="0.2">
      <c r="A13" s="86" t="s">
        <v>689</v>
      </c>
      <c r="B13">
        <v>14</v>
      </c>
      <c r="C13">
        <v>8</v>
      </c>
      <c r="D13">
        <v>7</v>
      </c>
      <c r="E13">
        <v>16</v>
      </c>
      <c r="F13">
        <v>14</v>
      </c>
      <c r="G13">
        <v>11</v>
      </c>
      <c r="H13">
        <v>10</v>
      </c>
      <c r="I13">
        <v>12</v>
      </c>
      <c r="J13">
        <v>11</v>
      </c>
      <c r="K13">
        <v>5</v>
      </c>
      <c r="L13">
        <v>11</v>
      </c>
      <c r="M13">
        <v>7</v>
      </c>
      <c r="N13">
        <v>8</v>
      </c>
      <c r="O13">
        <v>9</v>
      </c>
      <c r="P13">
        <v>13</v>
      </c>
      <c r="Q13">
        <v>10</v>
      </c>
      <c r="R13">
        <v>8</v>
      </c>
      <c r="S13">
        <v>14</v>
      </c>
      <c r="T13">
        <v>6</v>
      </c>
      <c r="U13">
        <v>13</v>
      </c>
      <c r="V13">
        <v>11</v>
      </c>
      <c r="W13">
        <v>10</v>
      </c>
      <c r="X13">
        <v>7</v>
      </c>
      <c r="Y13">
        <v>11</v>
      </c>
    </row>
    <row r="14" spans="1:25" x14ac:dyDescent="0.2">
      <c r="A14" s="86" t="s">
        <v>690</v>
      </c>
      <c r="B14">
        <v>104</v>
      </c>
      <c r="C14">
        <v>85</v>
      </c>
      <c r="D14">
        <v>70</v>
      </c>
      <c r="E14">
        <v>57</v>
      </c>
      <c r="F14">
        <v>134</v>
      </c>
      <c r="G14">
        <v>113</v>
      </c>
      <c r="H14">
        <v>133</v>
      </c>
      <c r="I14">
        <v>98</v>
      </c>
      <c r="J14">
        <v>92</v>
      </c>
      <c r="K14">
        <v>92</v>
      </c>
      <c r="L14">
        <v>101</v>
      </c>
      <c r="M14">
        <v>129</v>
      </c>
      <c r="N14">
        <v>106</v>
      </c>
      <c r="O14">
        <v>108</v>
      </c>
      <c r="P14">
        <v>102</v>
      </c>
      <c r="Q14">
        <v>59</v>
      </c>
      <c r="R14">
        <v>121</v>
      </c>
      <c r="S14">
        <v>129</v>
      </c>
      <c r="T14">
        <v>103</v>
      </c>
      <c r="U14">
        <v>142</v>
      </c>
      <c r="V14">
        <v>103</v>
      </c>
      <c r="W14">
        <v>113</v>
      </c>
      <c r="X14">
        <v>115</v>
      </c>
      <c r="Y14">
        <v>94</v>
      </c>
    </row>
    <row r="15" spans="1:25" x14ac:dyDescent="0.2">
      <c r="A15" s="86" t="s">
        <v>691</v>
      </c>
      <c r="B15">
        <v>133</v>
      </c>
      <c r="C15">
        <v>108</v>
      </c>
      <c r="D15">
        <v>68</v>
      </c>
      <c r="E15">
        <v>62</v>
      </c>
      <c r="F15">
        <v>120</v>
      </c>
      <c r="G15">
        <v>153</v>
      </c>
      <c r="H15">
        <v>172</v>
      </c>
      <c r="I15">
        <v>143</v>
      </c>
      <c r="J15">
        <v>126</v>
      </c>
      <c r="K15">
        <v>161</v>
      </c>
      <c r="L15">
        <v>113</v>
      </c>
      <c r="M15">
        <v>122</v>
      </c>
      <c r="N15">
        <v>99</v>
      </c>
      <c r="O15">
        <v>113</v>
      </c>
      <c r="P15">
        <v>119</v>
      </c>
      <c r="Q15">
        <v>100</v>
      </c>
      <c r="R15">
        <v>105</v>
      </c>
      <c r="S15">
        <v>120</v>
      </c>
      <c r="T15">
        <v>158</v>
      </c>
      <c r="U15">
        <v>185</v>
      </c>
      <c r="V15">
        <v>119</v>
      </c>
      <c r="W15">
        <v>123</v>
      </c>
      <c r="X15">
        <v>104</v>
      </c>
      <c r="Y15">
        <v>89</v>
      </c>
    </row>
    <row r="16" spans="1:25" x14ac:dyDescent="0.2">
      <c r="A16" s="86" t="s">
        <v>692</v>
      </c>
      <c r="B16">
        <v>42</v>
      </c>
      <c r="C16">
        <v>55</v>
      </c>
      <c r="D16">
        <v>31</v>
      </c>
      <c r="E16">
        <v>24</v>
      </c>
      <c r="F16">
        <v>56</v>
      </c>
      <c r="G16">
        <v>58</v>
      </c>
      <c r="H16">
        <v>57</v>
      </c>
      <c r="I16">
        <v>49</v>
      </c>
      <c r="J16">
        <v>54</v>
      </c>
      <c r="K16">
        <v>40</v>
      </c>
      <c r="L16">
        <v>50</v>
      </c>
      <c r="M16">
        <v>47</v>
      </c>
      <c r="N16">
        <v>48</v>
      </c>
      <c r="O16">
        <v>47</v>
      </c>
      <c r="P16">
        <v>15</v>
      </c>
      <c r="Q16">
        <v>29</v>
      </c>
      <c r="R16">
        <v>68</v>
      </c>
      <c r="S16">
        <v>50</v>
      </c>
      <c r="T16">
        <v>55</v>
      </c>
      <c r="U16">
        <v>93</v>
      </c>
      <c r="V16">
        <v>36</v>
      </c>
      <c r="W16">
        <v>38</v>
      </c>
      <c r="X16">
        <v>33</v>
      </c>
      <c r="Y16">
        <v>36</v>
      </c>
    </row>
    <row r="17" spans="1:25" x14ac:dyDescent="0.2">
      <c r="A17" s="86" t="s">
        <v>693</v>
      </c>
      <c r="B17">
        <v>97</v>
      </c>
      <c r="C17">
        <v>96</v>
      </c>
      <c r="D17">
        <v>52</v>
      </c>
      <c r="E17">
        <v>54</v>
      </c>
      <c r="F17">
        <v>102</v>
      </c>
      <c r="G17">
        <v>107</v>
      </c>
      <c r="H17">
        <v>98</v>
      </c>
      <c r="I17">
        <v>106</v>
      </c>
      <c r="J17">
        <v>116</v>
      </c>
      <c r="K17">
        <v>120</v>
      </c>
      <c r="L17">
        <v>120</v>
      </c>
      <c r="M17">
        <v>116</v>
      </c>
      <c r="N17">
        <v>98</v>
      </c>
      <c r="O17">
        <v>157</v>
      </c>
      <c r="P17">
        <v>87</v>
      </c>
      <c r="Q17">
        <v>90</v>
      </c>
      <c r="R17">
        <v>138</v>
      </c>
      <c r="S17">
        <v>117</v>
      </c>
      <c r="T17">
        <v>96</v>
      </c>
      <c r="U17">
        <v>86</v>
      </c>
      <c r="V17">
        <v>105</v>
      </c>
      <c r="W17">
        <v>77</v>
      </c>
      <c r="X17">
        <v>80</v>
      </c>
      <c r="Y17">
        <v>108</v>
      </c>
    </row>
    <row r="18" spans="1:25" x14ac:dyDescent="0.2">
      <c r="A18" s="86" t="s">
        <v>694</v>
      </c>
      <c r="B18">
        <v>416</v>
      </c>
      <c r="C18">
        <v>375</v>
      </c>
      <c r="D18">
        <v>279</v>
      </c>
      <c r="E18">
        <v>253</v>
      </c>
      <c r="F18">
        <v>372</v>
      </c>
      <c r="G18">
        <v>538</v>
      </c>
      <c r="H18">
        <v>473</v>
      </c>
      <c r="I18">
        <v>585</v>
      </c>
      <c r="J18">
        <v>589</v>
      </c>
      <c r="K18">
        <v>496</v>
      </c>
      <c r="L18">
        <v>695</v>
      </c>
      <c r="M18">
        <v>559</v>
      </c>
      <c r="N18">
        <v>583</v>
      </c>
      <c r="O18">
        <v>559</v>
      </c>
      <c r="P18">
        <v>648</v>
      </c>
      <c r="Q18">
        <v>393</v>
      </c>
      <c r="R18">
        <v>549</v>
      </c>
      <c r="S18">
        <v>687</v>
      </c>
      <c r="T18">
        <v>616</v>
      </c>
      <c r="U18">
        <v>638</v>
      </c>
      <c r="V18">
        <v>541</v>
      </c>
      <c r="W18">
        <v>600</v>
      </c>
      <c r="X18">
        <v>710</v>
      </c>
      <c r="Y18">
        <v>382</v>
      </c>
    </row>
    <row r="19" spans="1:25" x14ac:dyDescent="0.2">
      <c r="A19" s="86" t="s">
        <v>695</v>
      </c>
      <c r="B19">
        <v>339</v>
      </c>
      <c r="C19">
        <v>238</v>
      </c>
      <c r="D19">
        <v>234</v>
      </c>
      <c r="E19">
        <v>194</v>
      </c>
      <c r="F19">
        <v>333</v>
      </c>
      <c r="G19">
        <v>296</v>
      </c>
      <c r="H19">
        <v>370</v>
      </c>
      <c r="I19">
        <v>321</v>
      </c>
      <c r="J19">
        <v>310</v>
      </c>
      <c r="K19">
        <v>300</v>
      </c>
      <c r="L19">
        <v>357</v>
      </c>
      <c r="M19">
        <v>295</v>
      </c>
      <c r="N19">
        <v>269</v>
      </c>
      <c r="O19">
        <v>317</v>
      </c>
      <c r="P19">
        <v>287</v>
      </c>
      <c r="Q19">
        <v>224</v>
      </c>
      <c r="R19">
        <v>449</v>
      </c>
      <c r="S19">
        <v>345</v>
      </c>
      <c r="T19">
        <v>373</v>
      </c>
      <c r="U19">
        <v>589</v>
      </c>
      <c r="V19">
        <v>480</v>
      </c>
      <c r="W19">
        <v>456</v>
      </c>
      <c r="X19">
        <v>262</v>
      </c>
      <c r="Y19">
        <v>262</v>
      </c>
    </row>
    <row r="20" spans="1:25" x14ac:dyDescent="0.2">
      <c r="A20" s="86" t="s">
        <v>696</v>
      </c>
      <c r="B20">
        <v>280</v>
      </c>
      <c r="C20">
        <v>239</v>
      </c>
      <c r="D20">
        <v>176</v>
      </c>
      <c r="E20">
        <v>142</v>
      </c>
      <c r="F20">
        <v>270</v>
      </c>
      <c r="G20">
        <v>244</v>
      </c>
      <c r="H20">
        <v>206</v>
      </c>
      <c r="I20">
        <v>221</v>
      </c>
      <c r="J20">
        <v>238</v>
      </c>
      <c r="K20">
        <v>280</v>
      </c>
      <c r="L20">
        <v>214</v>
      </c>
      <c r="M20">
        <v>243</v>
      </c>
      <c r="N20">
        <v>249</v>
      </c>
      <c r="O20">
        <v>227</v>
      </c>
      <c r="P20">
        <v>284</v>
      </c>
      <c r="Q20">
        <v>190</v>
      </c>
      <c r="R20">
        <v>310</v>
      </c>
      <c r="S20">
        <v>190</v>
      </c>
      <c r="T20">
        <v>220</v>
      </c>
      <c r="U20">
        <v>179</v>
      </c>
      <c r="V20">
        <v>128</v>
      </c>
      <c r="W20">
        <v>233</v>
      </c>
      <c r="X20">
        <v>130</v>
      </c>
      <c r="Y20">
        <v>102</v>
      </c>
    </row>
    <row r="21" spans="1:25" x14ac:dyDescent="0.2">
      <c r="A21" s="86" t="s">
        <v>697</v>
      </c>
      <c r="B21">
        <v>18</v>
      </c>
      <c r="C21">
        <v>9</v>
      </c>
      <c r="D21">
        <v>6</v>
      </c>
      <c r="E21">
        <v>8</v>
      </c>
      <c r="F21">
        <v>15</v>
      </c>
      <c r="G21">
        <v>13</v>
      </c>
      <c r="H21">
        <v>10</v>
      </c>
      <c r="I21">
        <v>6</v>
      </c>
      <c r="J21">
        <v>9</v>
      </c>
      <c r="K21">
        <v>17</v>
      </c>
      <c r="L21">
        <v>11</v>
      </c>
      <c r="M21">
        <v>24</v>
      </c>
      <c r="N21">
        <v>15</v>
      </c>
      <c r="O21">
        <v>13</v>
      </c>
      <c r="P21">
        <v>12</v>
      </c>
      <c r="Q21">
        <v>4</v>
      </c>
      <c r="R21">
        <v>5</v>
      </c>
      <c r="S21">
        <v>14</v>
      </c>
      <c r="T21">
        <v>15</v>
      </c>
      <c r="U21">
        <v>14</v>
      </c>
      <c r="V21">
        <v>4</v>
      </c>
      <c r="W21">
        <v>20</v>
      </c>
      <c r="X21">
        <v>19</v>
      </c>
      <c r="Y21">
        <v>12</v>
      </c>
    </row>
    <row r="22" spans="1:25" x14ac:dyDescent="0.2">
      <c r="A22" s="86" t="s">
        <v>698</v>
      </c>
      <c r="B22">
        <v>21</v>
      </c>
      <c r="C22">
        <v>26</v>
      </c>
      <c r="D22">
        <v>22</v>
      </c>
      <c r="E22">
        <v>4</v>
      </c>
      <c r="F22">
        <v>25</v>
      </c>
      <c r="G22">
        <v>35</v>
      </c>
      <c r="H22">
        <v>45</v>
      </c>
      <c r="I22">
        <v>48</v>
      </c>
      <c r="J22">
        <v>34</v>
      </c>
      <c r="K22">
        <v>40</v>
      </c>
      <c r="L22">
        <v>36</v>
      </c>
      <c r="M22">
        <v>30</v>
      </c>
      <c r="N22">
        <v>19</v>
      </c>
      <c r="O22">
        <v>13</v>
      </c>
      <c r="P22">
        <v>26</v>
      </c>
      <c r="Q22">
        <v>6</v>
      </c>
      <c r="R22">
        <v>17</v>
      </c>
      <c r="S22">
        <v>18</v>
      </c>
      <c r="T22">
        <v>23</v>
      </c>
      <c r="U22">
        <v>52</v>
      </c>
      <c r="V22">
        <v>40</v>
      </c>
      <c r="W22">
        <v>39</v>
      </c>
      <c r="X22">
        <v>18</v>
      </c>
      <c r="Y22">
        <v>17</v>
      </c>
    </row>
    <row r="23" spans="1:25" x14ac:dyDescent="0.2">
      <c r="A23" s="86" t="s">
        <v>699</v>
      </c>
      <c r="B23">
        <v>10</v>
      </c>
      <c r="C23">
        <v>7</v>
      </c>
      <c r="D23">
        <v>14</v>
      </c>
      <c r="E23">
        <v>8</v>
      </c>
      <c r="F23">
        <v>13</v>
      </c>
      <c r="G23">
        <v>12</v>
      </c>
      <c r="H23">
        <v>13</v>
      </c>
      <c r="I23">
        <v>12</v>
      </c>
      <c r="J23">
        <v>9</v>
      </c>
      <c r="K23">
        <v>7</v>
      </c>
      <c r="L23">
        <v>16</v>
      </c>
      <c r="M23">
        <v>9</v>
      </c>
      <c r="N23">
        <v>7</v>
      </c>
      <c r="O23">
        <v>12</v>
      </c>
      <c r="P23">
        <v>14</v>
      </c>
      <c r="Q23">
        <v>0</v>
      </c>
      <c r="R23">
        <v>14</v>
      </c>
      <c r="S23">
        <v>9</v>
      </c>
      <c r="T23">
        <v>17</v>
      </c>
      <c r="U23">
        <v>18</v>
      </c>
      <c r="V23">
        <v>5</v>
      </c>
      <c r="W23">
        <v>15</v>
      </c>
      <c r="X23">
        <v>7</v>
      </c>
      <c r="Y23">
        <v>8</v>
      </c>
    </row>
    <row r="24" spans="1:25" x14ac:dyDescent="0.2">
      <c r="A24" s="87" t="s">
        <v>30</v>
      </c>
      <c r="B24" s="99">
        <v>1517</v>
      </c>
      <c r="C24" s="99">
        <v>1271</v>
      </c>
      <c r="D24" s="99">
        <v>991</v>
      </c>
      <c r="E24" s="99">
        <v>866</v>
      </c>
      <c r="F24" s="99">
        <v>1505</v>
      </c>
      <c r="G24" s="99">
        <v>1620</v>
      </c>
      <c r="H24" s="99">
        <v>1625</v>
      </c>
      <c r="I24" s="99">
        <v>1654</v>
      </c>
      <c r="J24" s="99">
        <v>1643</v>
      </c>
      <c r="K24" s="99">
        <v>1609</v>
      </c>
      <c r="L24" s="99">
        <v>1768</v>
      </c>
      <c r="M24" s="99">
        <v>1623</v>
      </c>
      <c r="N24" s="99">
        <v>1547</v>
      </c>
      <c r="O24" s="99">
        <v>1622</v>
      </c>
      <c r="P24" s="99">
        <v>1649</v>
      </c>
      <c r="Q24" s="99">
        <v>1154</v>
      </c>
      <c r="R24" s="99">
        <v>1833</v>
      </c>
      <c r="S24" s="99">
        <v>1728</v>
      </c>
      <c r="T24" s="99">
        <v>1716</v>
      </c>
      <c r="U24" s="99">
        <v>2047</v>
      </c>
      <c r="V24" s="99">
        <v>1596</v>
      </c>
      <c r="W24" s="99">
        <v>1760</v>
      </c>
      <c r="X24" s="99">
        <v>1516</v>
      </c>
      <c r="Y24" s="99">
        <v>1140</v>
      </c>
    </row>
    <row r="25" spans="1:25" x14ac:dyDescent="0.2">
      <c r="A25" s="112" t="s">
        <v>683</v>
      </c>
      <c r="B25" s="112"/>
      <c r="C25" s="112"/>
      <c r="D25" s="112"/>
      <c r="E25" s="112"/>
      <c r="F25" s="112"/>
      <c r="G25" s="112"/>
    </row>
    <row r="26" spans="1:25" ht="35.25" customHeight="1" x14ac:dyDescent="0.2">
      <c r="A26" s="117" t="s">
        <v>860</v>
      </c>
      <c r="B26" s="117"/>
      <c r="C26" s="117"/>
      <c r="D26" s="117"/>
      <c r="E26" s="117"/>
      <c r="F26" s="117"/>
      <c r="G26" s="117"/>
    </row>
    <row r="27" spans="1:25" x14ac:dyDescent="0.2">
      <c r="A27" s="112" t="s">
        <v>59</v>
      </c>
      <c r="B27" s="112"/>
      <c r="C27" s="112"/>
      <c r="D27" s="112"/>
      <c r="E27" s="112"/>
      <c r="F27" s="112"/>
    </row>
  </sheetData>
  <sheetProtection sheet="1"/>
  <mergeCells count="4">
    <mergeCell ref="B1:E1"/>
    <mergeCell ref="A27:F27"/>
    <mergeCell ref="A26:G26"/>
    <mergeCell ref="A25:G25"/>
  </mergeCells>
  <hyperlinks>
    <hyperlink ref="A7" r:id="rId1" xr:uid="{38AB0EA7-3158-4860-968E-59150BEB4553}"/>
  </hyperlinks>
  <pageMargins left="0.7" right="0.7" top="0.75" bottom="0.75" header="0.3" footer="0.3"/>
  <pageSetup paperSize="9" orientation="portrait"/>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9C4256-E19E-4691-A515-10AFF7BD99E7}">
  <dimension ref="A1:BU35"/>
  <sheetViews>
    <sheetView workbookViewId="0">
      <pane ySplit="10" topLeftCell="A11" activePane="bottomLeft" state="frozen"/>
      <selection pane="bottomLeft" activeCell="A4" sqref="A4"/>
    </sheetView>
  </sheetViews>
  <sheetFormatPr defaultColWidth="12" defaultRowHeight="11.25" x14ac:dyDescent="0.2"/>
  <cols>
    <col min="1" max="1" width="8.83203125" customWidth="1"/>
    <col min="2" max="2" width="20.83203125" customWidth="1"/>
    <col min="3" max="3" width="12.83203125" customWidth="1"/>
    <col min="4" max="4" width="1" customWidth="1"/>
    <col min="5" max="5" width="18.33203125" customWidth="1"/>
    <col min="6" max="6" width="12.83203125" customWidth="1"/>
    <col min="7" max="7" width="1" customWidth="1"/>
    <col min="8" max="8" width="18.33203125" customWidth="1"/>
    <col min="9" max="9" width="12.83203125" customWidth="1"/>
    <col min="10" max="10" width="1" customWidth="1"/>
    <col min="11" max="11" width="18.33203125" customWidth="1"/>
    <col min="12" max="12" width="12.83203125" customWidth="1"/>
    <col min="13" max="13" width="1" customWidth="1"/>
    <col min="14" max="14" width="18.33203125" customWidth="1"/>
    <col min="15" max="15" width="12.83203125" customWidth="1"/>
    <col min="16" max="16" width="1" customWidth="1"/>
    <col min="17" max="17" width="18.33203125" customWidth="1"/>
    <col min="18" max="18" width="12.83203125" customWidth="1"/>
    <col min="19" max="19" width="1" customWidth="1"/>
    <col min="20" max="20" width="18.33203125" customWidth="1"/>
    <col min="21" max="21" width="12.83203125" customWidth="1"/>
    <col min="22" max="22" width="1" customWidth="1"/>
    <col min="23" max="23" width="18.33203125" customWidth="1"/>
    <col min="24" max="24" width="12.83203125" customWidth="1"/>
    <col min="25" max="25" width="1" customWidth="1"/>
    <col min="26" max="26" width="18.33203125" customWidth="1"/>
    <col min="27" max="27" width="12.83203125" customWidth="1"/>
    <col min="28" max="28" width="1" customWidth="1"/>
    <col min="29" max="29" width="18.33203125" customWidth="1"/>
    <col min="30" max="30" width="12.83203125" customWidth="1"/>
    <col min="31" max="31" width="1" customWidth="1"/>
    <col min="32" max="32" width="18.33203125" customWidth="1"/>
    <col min="33" max="33" width="12.83203125" customWidth="1"/>
    <col min="34" max="34" width="1" customWidth="1"/>
    <col min="35" max="35" width="18.33203125" customWidth="1"/>
    <col min="36" max="36" width="12.83203125" customWidth="1"/>
    <col min="37" max="37" width="1" customWidth="1"/>
    <col min="38" max="38" width="18.33203125" customWidth="1"/>
    <col min="39" max="39" width="12.83203125" customWidth="1"/>
    <col min="40" max="40" width="1" customWidth="1"/>
    <col min="41" max="41" width="18.33203125" customWidth="1"/>
    <col min="42" max="42" width="12.83203125" customWidth="1"/>
    <col min="43" max="43" width="1" customWidth="1"/>
    <col min="44" max="44" width="18.33203125" customWidth="1"/>
    <col min="45" max="45" width="12.83203125" customWidth="1"/>
    <col min="46" max="46" width="1" customWidth="1"/>
    <col min="47" max="47" width="18.33203125" customWidth="1"/>
    <col min="48" max="48" width="12.83203125" customWidth="1"/>
    <col min="49" max="49" width="1" customWidth="1"/>
    <col min="50" max="50" width="18.33203125" customWidth="1"/>
    <col min="51" max="51" width="12.83203125" customWidth="1"/>
    <col min="52" max="52" width="1" customWidth="1"/>
    <col min="53" max="53" width="18.33203125" customWidth="1"/>
    <col min="54" max="54" width="12.83203125" customWidth="1"/>
    <col min="55" max="55" width="1" customWidth="1"/>
    <col min="56" max="56" width="18.33203125" customWidth="1"/>
    <col min="57" max="57" width="12.83203125" customWidth="1"/>
    <col min="58" max="58" width="1" customWidth="1"/>
    <col min="59" max="59" width="18.33203125" customWidth="1"/>
    <col min="60" max="60" width="12.83203125" customWidth="1"/>
    <col min="61" max="61" width="1" customWidth="1"/>
    <col min="62" max="62" width="18.33203125" customWidth="1"/>
    <col min="63" max="63" width="12.83203125" customWidth="1"/>
    <col min="64" max="64" width="1" customWidth="1"/>
    <col min="65" max="65" width="18.33203125" customWidth="1"/>
    <col min="66" max="66" width="12.83203125" customWidth="1"/>
    <col min="67" max="67" width="1" customWidth="1"/>
    <col min="68" max="68" width="18.33203125" customWidth="1"/>
    <col min="69" max="69" width="12.83203125" customWidth="1"/>
    <col min="70" max="70" width="1" customWidth="1"/>
    <col min="71" max="71" width="18.33203125" customWidth="1"/>
    <col min="72" max="72" width="12.83203125" customWidth="1"/>
  </cols>
  <sheetData>
    <row r="1" spans="1:72" ht="71.25" customHeight="1" x14ac:dyDescent="0.55000000000000004">
      <c r="A1" s="16"/>
      <c r="B1" s="113"/>
      <c r="C1" s="113"/>
      <c r="D1" s="113"/>
      <c r="E1" s="113"/>
      <c r="F1" s="11"/>
      <c r="G1" s="11"/>
      <c r="H1" s="11"/>
      <c r="I1" s="11"/>
      <c r="J1" s="11"/>
      <c r="K1" s="11"/>
      <c r="L1" s="11"/>
      <c r="M1" s="11"/>
      <c r="N1" s="11"/>
      <c r="O1" s="101"/>
      <c r="P1" s="101"/>
      <c r="Q1" s="101"/>
      <c r="R1" s="101"/>
    </row>
    <row r="2" spans="1:72" ht="18" customHeight="1" x14ac:dyDescent="0.55000000000000004">
      <c r="A2" s="16"/>
      <c r="B2" s="10"/>
      <c r="C2" s="10"/>
      <c r="D2" s="11"/>
      <c r="E2" s="11"/>
      <c r="F2" s="11"/>
      <c r="G2" s="11"/>
      <c r="H2" s="11"/>
      <c r="I2" s="11"/>
      <c r="J2" s="11"/>
      <c r="K2" s="11"/>
      <c r="L2" s="11"/>
      <c r="M2" s="11"/>
      <c r="N2" s="11"/>
      <c r="O2" s="101"/>
      <c r="P2" s="101"/>
      <c r="Q2" s="101"/>
      <c r="R2" s="101"/>
    </row>
    <row r="3" spans="1:72" ht="32.450000000000003" customHeight="1" x14ac:dyDescent="0.2">
      <c r="A3" s="13" t="s">
        <v>3</v>
      </c>
      <c r="B3" s="13"/>
      <c r="C3" s="13"/>
      <c r="D3" s="11"/>
      <c r="E3" s="11"/>
      <c r="F3" s="11"/>
      <c r="G3" s="11"/>
      <c r="H3" s="11"/>
      <c r="I3" s="11"/>
      <c r="J3" s="11"/>
      <c r="K3" s="11"/>
      <c r="L3" s="11"/>
      <c r="M3" s="11"/>
      <c r="N3" s="11"/>
      <c r="O3" s="101"/>
      <c r="P3" s="101"/>
      <c r="Q3" s="101"/>
      <c r="R3" s="101"/>
    </row>
    <row r="4" spans="1:72" ht="9" customHeight="1" x14ac:dyDescent="0.2"/>
    <row r="5" spans="1:72" ht="15.95" customHeight="1" x14ac:dyDescent="0.2">
      <c r="A5" s="14" t="s">
        <v>853</v>
      </c>
    </row>
    <row r="6" spans="1:72" ht="15.95" customHeight="1" x14ac:dyDescent="0.2">
      <c r="A6" s="12" t="s">
        <v>25</v>
      </c>
    </row>
    <row r="7" spans="1:72" ht="15" customHeight="1" x14ac:dyDescent="0.2">
      <c r="A7" s="6" t="s">
        <v>23</v>
      </c>
    </row>
    <row r="9" spans="1:72" x14ac:dyDescent="0.2">
      <c r="A9" s="18"/>
      <c r="B9" s="116">
        <v>45717</v>
      </c>
      <c r="C9" s="116"/>
      <c r="D9" s="97"/>
      <c r="E9" s="116">
        <v>45689</v>
      </c>
      <c r="F9" s="116"/>
      <c r="G9" s="18"/>
      <c r="H9" s="116">
        <v>45658</v>
      </c>
      <c r="I9" s="116"/>
      <c r="K9" s="116">
        <v>45627</v>
      </c>
      <c r="L9" s="116"/>
      <c r="N9" s="116">
        <v>45597</v>
      </c>
      <c r="O9" s="116"/>
      <c r="Q9" s="116">
        <v>45566</v>
      </c>
      <c r="R9" s="116"/>
      <c r="T9" s="116">
        <v>45536</v>
      </c>
      <c r="U9" s="116"/>
      <c r="W9" s="116">
        <v>45505</v>
      </c>
      <c r="X9" s="116"/>
      <c r="Z9" s="116">
        <v>45474</v>
      </c>
      <c r="AA9" s="116"/>
      <c r="AC9" s="116">
        <v>45444</v>
      </c>
      <c r="AD9" s="116"/>
      <c r="AF9" s="116">
        <v>45413</v>
      </c>
      <c r="AG9" s="116"/>
      <c r="AI9" s="116">
        <v>45383</v>
      </c>
      <c r="AJ9" s="116"/>
      <c r="AL9" s="116">
        <v>45352</v>
      </c>
      <c r="AM9" s="116"/>
      <c r="AO9" s="116">
        <v>45323</v>
      </c>
      <c r="AP9" s="116"/>
      <c r="AR9" s="116">
        <v>45292</v>
      </c>
      <c r="AS9" s="116"/>
      <c r="AU9" s="116">
        <v>45261</v>
      </c>
      <c r="AV9" s="116"/>
      <c r="AX9" s="116">
        <v>45231</v>
      </c>
      <c r="AY9" s="116"/>
      <c r="BA9" s="116">
        <v>45200</v>
      </c>
      <c r="BB9" s="116"/>
      <c r="BD9" s="116">
        <v>45170</v>
      </c>
      <c r="BE9" s="116"/>
      <c r="BG9" s="116">
        <v>45139</v>
      </c>
      <c r="BH9" s="116"/>
      <c r="BJ9" s="116">
        <v>45108</v>
      </c>
      <c r="BK9" s="116"/>
      <c r="BM9" s="116">
        <v>45078</v>
      </c>
      <c r="BN9" s="116"/>
      <c r="BP9" s="116">
        <v>45047</v>
      </c>
      <c r="BQ9" s="116"/>
      <c r="BS9" s="116">
        <v>45017</v>
      </c>
      <c r="BT9" s="116"/>
    </row>
    <row r="10" spans="1:72" x14ac:dyDescent="0.2">
      <c r="A10" s="96" t="s">
        <v>97</v>
      </c>
      <c r="B10" s="96" t="s">
        <v>98</v>
      </c>
      <c r="C10" s="21" t="s">
        <v>739</v>
      </c>
      <c r="D10" s="98"/>
      <c r="E10" s="21" t="s">
        <v>98</v>
      </c>
      <c r="F10" s="21" t="s">
        <v>739</v>
      </c>
      <c r="G10" s="21"/>
      <c r="H10" s="21" t="s">
        <v>98</v>
      </c>
      <c r="I10" s="21" t="s">
        <v>739</v>
      </c>
      <c r="K10" s="21" t="s">
        <v>98</v>
      </c>
      <c r="L10" s="21" t="s">
        <v>739</v>
      </c>
      <c r="N10" s="21" t="s">
        <v>98</v>
      </c>
      <c r="O10" s="21" t="s">
        <v>739</v>
      </c>
      <c r="Q10" s="21" t="s">
        <v>98</v>
      </c>
      <c r="R10" s="21" t="s">
        <v>739</v>
      </c>
      <c r="S10" s="21"/>
      <c r="T10" s="21" t="s">
        <v>98</v>
      </c>
      <c r="U10" s="21" t="s">
        <v>739</v>
      </c>
      <c r="W10" s="21" t="s">
        <v>98</v>
      </c>
      <c r="X10" s="21" t="s">
        <v>739</v>
      </c>
      <c r="Z10" s="21" t="s">
        <v>98</v>
      </c>
      <c r="AA10" s="21" t="s">
        <v>739</v>
      </c>
      <c r="AC10" s="21" t="s">
        <v>98</v>
      </c>
      <c r="AD10" s="21" t="s">
        <v>739</v>
      </c>
      <c r="AF10" s="21" t="s">
        <v>98</v>
      </c>
      <c r="AG10" s="21" t="s">
        <v>739</v>
      </c>
      <c r="AI10" s="21" t="s">
        <v>98</v>
      </c>
      <c r="AJ10" s="21" t="s">
        <v>739</v>
      </c>
      <c r="AK10" s="21"/>
      <c r="AL10" s="21" t="s">
        <v>98</v>
      </c>
      <c r="AM10" s="21" t="s">
        <v>739</v>
      </c>
      <c r="AO10" s="19" t="s">
        <v>98</v>
      </c>
      <c r="AP10" s="21" t="s">
        <v>739</v>
      </c>
      <c r="AR10" s="21" t="s">
        <v>98</v>
      </c>
      <c r="AS10" s="21" t="s">
        <v>739</v>
      </c>
      <c r="AU10" s="19" t="s">
        <v>98</v>
      </c>
      <c r="AV10" s="21" t="s">
        <v>739</v>
      </c>
      <c r="AX10" s="19" t="s">
        <v>98</v>
      </c>
      <c r="AY10" s="21" t="s">
        <v>739</v>
      </c>
      <c r="BA10" s="19" t="s">
        <v>98</v>
      </c>
      <c r="BB10" s="21" t="s">
        <v>739</v>
      </c>
      <c r="BC10" s="21"/>
      <c r="BD10" s="19" t="s">
        <v>98</v>
      </c>
      <c r="BE10" s="21" t="s">
        <v>739</v>
      </c>
      <c r="BG10" s="19" t="s">
        <v>98</v>
      </c>
      <c r="BH10" s="21" t="s">
        <v>739</v>
      </c>
      <c r="BJ10" s="19" t="s">
        <v>98</v>
      </c>
      <c r="BK10" s="21" t="s">
        <v>739</v>
      </c>
      <c r="BM10" s="19" t="s">
        <v>98</v>
      </c>
      <c r="BN10" s="21" t="s">
        <v>739</v>
      </c>
      <c r="BP10" s="19" t="s">
        <v>98</v>
      </c>
      <c r="BQ10" s="21" t="s">
        <v>739</v>
      </c>
      <c r="BS10" s="19" t="s">
        <v>98</v>
      </c>
      <c r="BT10" s="21" t="s">
        <v>739</v>
      </c>
    </row>
    <row r="11" spans="1:72" x14ac:dyDescent="0.2">
      <c r="A11" s="86" t="s">
        <v>101</v>
      </c>
      <c r="B11" t="s">
        <v>702</v>
      </c>
      <c r="C11">
        <v>482</v>
      </c>
      <c r="D11" s="86"/>
      <c r="E11" t="s">
        <v>702</v>
      </c>
      <c r="F11">
        <v>467</v>
      </c>
      <c r="G11" s="86"/>
      <c r="H11" t="s">
        <v>704</v>
      </c>
      <c r="I11">
        <v>297</v>
      </c>
      <c r="K11" t="s">
        <v>702</v>
      </c>
      <c r="L11">
        <v>392</v>
      </c>
      <c r="N11" t="s">
        <v>702</v>
      </c>
      <c r="O11">
        <v>509</v>
      </c>
      <c r="Q11" t="s">
        <v>702</v>
      </c>
      <c r="R11">
        <v>550</v>
      </c>
      <c r="T11" t="s">
        <v>702</v>
      </c>
      <c r="U11">
        <v>572</v>
      </c>
      <c r="W11" t="s">
        <v>702</v>
      </c>
      <c r="X11">
        <v>575</v>
      </c>
      <c r="Z11" t="s">
        <v>702</v>
      </c>
      <c r="AA11">
        <v>466</v>
      </c>
      <c r="AC11" t="s">
        <v>702</v>
      </c>
      <c r="AD11">
        <v>594</v>
      </c>
      <c r="AF11" t="s">
        <v>702</v>
      </c>
      <c r="AG11">
        <v>756</v>
      </c>
      <c r="AI11" t="s">
        <v>702</v>
      </c>
      <c r="AJ11">
        <v>584</v>
      </c>
      <c r="AL11" t="s">
        <v>702</v>
      </c>
      <c r="AM11">
        <v>657</v>
      </c>
      <c r="AO11" t="s">
        <v>702</v>
      </c>
      <c r="AP11">
        <v>832</v>
      </c>
      <c r="AR11" t="s">
        <v>702</v>
      </c>
      <c r="AS11">
        <v>379</v>
      </c>
      <c r="AU11" t="s">
        <v>702</v>
      </c>
      <c r="AV11">
        <v>672</v>
      </c>
      <c r="AX11" t="s">
        <v>702</v>
      </c>
      <c r="AY11">
        <v>870</v>
      </c>
      <c r="BA11" t="s">
        <v>702</v>
      </c>
      <c r="BB11">
        <v>928</v>
      </c>
      <c r="BD11" t="s">
        <v>702</v>
      </c>
      <c r="BE11">
        <v>738</v>
      </c>
      <c r="BG11" t="s">
        <v>702</v>
      </c>
      <c r="BH11">
        <v>1028</v>
      </c>
      <c r="BJ11" t="s">
        <v>702</v>
      </c>
      <c r="BK11">
        <v>897</v>
      </c>
      <c r="BM11" t="s">
        <v>702</v>
      </c>
      <c r="BN11">
        <v>901</v>
      </c>
      <c r="BP11" t="s">
        <v>702</v>
      </c>
      <c r="BQ11">
        <v>1164</v>
      </c>
      <c r="BS11" t="s">
        <v>702</v>
      </c>
      <c r="BT11">
        <v>763</v>
      </c>
    </row>
    <row r="12" spans="1:72" x14ac:dyDescent="0.2">
      <c r="A12" s="86" t="s">
        <v>103</v>
      </c>
      <c r="B12" t="s">
        <v>703</v>
      </c>
      <c r="C12">
        <v>235</v>
      </c>
      <c r="D12" s="86"/>
      <c r="E12" t="s">
        <v>709</v>
      </c>
      <c r="F12">
        <v>297</v>
      </c>
      <c r="G12" s="86"/>
      <c r="H12" t="s">
        <v>702</v>
      </c>
      <c r="I12">
        <v>289</v>
      </c>
      <c r="K12" t="s">
        <v>709</v>
      </c>
      <c r="L12">
        <v>204</v>
      </c>
      <c r="N12" t="s">
        <v>709</v>
      </c>
      <c r="O12">
        <v>220</v>
      </c>
      <c r="Q12" t="s">
        <v>703</v>
      </c>
      <c r="R12">
        <v>345</v>
      </c>
      <c r="T12" t="s">
        <v>703</v>
      </c>
      <c r="U12">
        <v>308</v>
      </c>
      <c r="W12" t="s">
        <v>704</v>
      </c>
      <c r="X12">
        <v>249</v>
      </c>
      <c r="Z12" t="s">
        <v>704</v>
      </c>
      <c r="AA12">
        <v>274</v>
      </c>
      <c r="AC12" t="s">
        <v>704</v>
      </c>
      <c r="AD12">
        <v>206</v>
      </c>
      <c r="AF12" t="s">
        <v>703</v>
      </c>
      <c r="AG12">
        <v>410</v>
      </c>
      <c r="AI12" t="s">
        <v>704</v>
      </c>
      <c r="AJ12">
        <v>181</v>
      </c>
      <c r="AL12" t="s">
        <v>709</v>
      </c>
      <c r="AM12">
        <v>308</v>
      </c>
      <c r="AO12" t="s">
        <v>703</v>
      </c>
      <c r="AP12">
        <v>289</v>
      </c>
      <c r="AR12" t="s">
        <v>709</v>
      </c>
      <c r="AS12">
        <v>356</v>
      </c>
      <c r="AU12" t="s">
        <v>703</v>
      </c>
      <c r="AV12">
        <v>298</v>
      </c>
      <c r="AX12" t="s">
        <v>703</v>
      </c>
      <c r="AY12">
        <v>285</v>
      </c>
      <c r="BA12" t="s">
        <v>703</v>
      </c>
      <c r="BB12">
        <v>306</v>
      </c>
      <c r="BD12" t="s">
        <v>705</v>
      </c>
      <c r="BE12">
        <v>230</v>
      </c>
      <c r="BG12" t="s">
        <v>703</v>
      </c>
      <c r="BH12">
        <v>399</v>
      </c>
      <c r="BJ12" t="s">
        <v>857</v>
      </c>
      <c r="BK12">
        <v>345</v>
      </c>
      <c r="BM12" t="s">
        <v>704</v>
      </c>
      <c r="BN12">
        <v>564</v>
      </c>
      <c r="BP12" t="s">
        <v>705</v>
      </c>
      <c r="BQ12">
        <v>271</v>
      </c>
      <c r="BS12" t="s">
        <v>703</v>
      </c>
      <c r="BT12">
        <v>378</v>
      </c>
    </row>
    <row r="13" spans="1:72" x14ac:dyDescent="0.2">
      <c r="A13" s="86" t="s">
        <v>105</v>
      </c>
      <c r="B13" t="s">
        <v>704</v>
      </c>
      <c r="C13">
        <v>187</v>
      </c>
      <c r="D13" s="86"/>
      <c r="E13" t="s">
        <v>703</v>
      </c>
      <c r="F13">
        <v>241</v>
      </c>
      <c r="G13" s="86"/>
      <c r="H13" t="s">
        <v>709</v>
      </c>
      <c r="I13">
        <v>239</v>
      </c>
      <c r="K13" t="s">
        <v>703</v>
      </c>
      <c r="L13">
        <v>202</v>
      </c>
      <c r="N13" t="s">
        <v>704</v>
      </c>
      <c r="O13">
        <v>212</v>
      </c>
      <c r="Q13" t="s">
        <v>709</v>
      </c>
      <c r="R13">
        <v>279</v>
      </c>
      <c r="T13" t="s">
        <v>709</v>
      </c>
      <c r="U13">
        <v>267</v>
      </c>
      <c r="W13" t="s">
        <v>703</v>
      </c>
      <c r="X13">
        <v>224</v>
      </c>
      <c r="Z13" t="s">
        <v>703</v>
      </c>
      <c r="AA13">
        <v>213</v>
      </c>
      <c r="AC13" t="s">
        <v>703</v>
      </c>
      <c r="AD13">
        <v>143</v>
      </c>
      <c r="AF13" t="s">
        <v>704</v>
      </c>
      <c r="AG13">
        <v>246</v>
      </c>
      <c r="AI13" t="s">
        <v>709</v>
      </c>
      <c r="AJ13">
        <v>180</v>
      </c>
      <c r="AL13" t="s">
        <v>703</v>
      </c>
      <c r="AM13">
        <v>257</v>
      </c>
      <c r="AO13" t="s">
        <v>709</v>
      </c>
      <c r="AP13">
        <v>278</v>
      </c>
      <c r="AR13" t="s">
        <v>703</v>
      </c>
      <c r="AS13">
        <v>221</v>
      </c>
      <c r="AU13" t="s">
        <v>709</v>
      </c>
      <c r="AV13">
        <v>253</v>
      </c>
      <c r="AX13" t="s">
        <v>705</v>
      </c>
      <c r="AY13">
        <v>283</v>
      </c>
      <c r="BA13" t="s">
        <v>704</v>
      </c>
      <c r="BB13">
        <v>221</v>
      </c>
      <c r="BD13" t="s">
        <v>704</v>
      </c>
      <c r="BE13">
        <v>221</v>
      </c>
      <c r="BG13" t="s">
        <v>709</v>
      </c>
      <c r="BH13">
        <v>254</v>
      </c>
      <c r="BJ13" t="s">
        <v>709</v>
      </c>
      <c r="BK13">
        <v>319</v>
      </c>
      <c r="BM13" t="s">
        <v>703</v>
      </c>
      <c r="BN13">
        <v>453</v>
      </c>
      <c r="BP13" t="s">
        <v>703</v>
      </c>
      <c r="BQ13">
        <v>181</v>
      </c>
      <c r="BS13" t="s">
        <v>715</v>
      </c>
      <c r="BT13">
        <v>81</v>
      </c>
    </row>
    <row r="14" spans="1:72" x14ac:dyDescent="0.2">
      <c r="A14" s="86" t="s">
        <v>107</v>
      </c>
      <c r="B14" t="s">
        <v>709</v>
      </c>
      <c r="C14">
        <v>147</v>
      </c>
      <c r="D14" s="86"/>
      <c r="E14" t="s">
        <v>704</v>
      </c>
      <c r="F14">
        <v>186</v>
      </c>
      <c r="G14" s="86"/>
      <c r="H14" t="s">
        <v>705</v>
      </c>
      <c r="I14">
        <v>129</v>
      </c>
      <c r="K14" t="s">
        <v>705</v>
      </c>
      <c r="L14">
        <v>166</v>
      </c>
      <c r="N14" t="s">
        <v>705</v>
      </c>
      <c r="O14">
        <v>197</v>
      </c>
      <c r="Q14" t="s">
        <v>704</v>
      </c>
      <c r="R14">
        <v>274</v>
      </c>
      <c r="T14" t="s">
        <v>704</v>
      </c>
      <c r="U14">
        <v>241</v>
      </c>
      <c r="W14" t="s">
        <v>705</v>
      </c>
      <c r="X14">
        <v>188</v>
      </c>
      <c r="Z14" t="s">
        <v>709</v>
      </c>
      <c r="AA14">
        <v>198</v>
      </c>
      <c r="AC14" t="s">
        <v>705</v>
      </c>
      <c r="AD14">
        <v>137</v>
      </c>
      <c r="AF14" t="s">
        <v>706</v>
      </c>
      <c r="AG14">
        <v>195</v>
      </c>
      <c r="AI14" t="s">
        <v>706</v>
      </c>
      <c r="AJ14">
        <v>170</v>
      </c>
      <c r="AL14" t="s">
        <v>705</v>
      </c>
      <c r="AM14">
        <v>201</v>
      </c>
      <c r="AO14" t="s">
        <v>706</v>
      </c>
      <c r="AP14">
        <v>202</v>
      </c>
      <c r="AR14" t="s">
        <v>704</v>
      </c>
      <c r="AS14">
        <v>154</v>
      </c>
      <c r="AU14" t="s">
        <v>705</v>
      </c>
      <c r="AV14">
        <v>160</v>
      </c>
      <c r="AX14" t="s">
        <v>704</v>
      </c>
      <c r="AY14">
        <v>210</v>
      </c>
      <c r="BA14" t="s">
        <v>706</v>
      </c>
      <c r="BB14">
        <v>191</v>
      </c>
      <c r="BD14" t="s">
        <v>703</v>
      </c>
      <c r="BE14">
        <v>208</v>
      </c>
      <c r="BG14" t="s">
        <v>704</v>
      </c>
      <c r="BH14">
        <v>245</v>
      </c>
      <c r="BJ14" t="s">
        <v>704</v>
      </c>
      <c r="BK14">
        <v>297</v>
      </c>
      <c r="BM14" t="s">
        <v>709</v>
      </c>
      <c r="BN14">
        <v>322</v>
      </c>
      <c r="BP14" t="s">
        <v>873</v>
      </c>
      <c r="BQ14">
        <v>157</v>
      </c>
      <c r="BS14" t="s">
        <v>872</v>
      </c>
      <c r="BT14">
        <v>54</v>
      </c>
    </row>
    <row r="15" spans="1:72" x14ac:dyDescent="0.2">
      <c r="A15" s="86" t="s">
        <v>109</v>
      </c>
      <c r="B15" t="s">
        <v>706</v>
      </c>
      <c r="C15">
        <v>147</v>
      </c>
      <c r="D15" s="86"/>
      <c r="E15" t="s">
        <v>705</v>
      </c>
      <c r="F15">
        <v>163</v>
      </c>
      <c r="G15" s="86"/>
      <c r="H15" t="s">
        <v>703</v>
      </c>
      <c r="I15">
        <v>115</v>
      </c>
      <c r="K15" t="s">
        <v>704</v>
      </c>
      <c r="L15">
        <v>150</v>
      </c>
      <c r="N15" t="s">
        <v>703</v>
      </c>
      <c r="O15">
        <v>191</v>
      </c>
      <c r="Q15" t="s">
        <v>706</v>
      </c>
      <c r="R15">
        <v>199</v>
      </c>
      <c r="T15" t="s">
        <v>705</v>
      </c>
      <c r="U15">
        <v>185</v>
      </c>
      <c r="W15" t="s">
        <v>709</v>
      </c>
      <c r="X15">
        <v>184</v>
      </c>
      <c r="Z15" t="s">
        <v>706</v>
      </c>
      <c r="AA15">
        <v>172</v>
      </c>
      <c r="AC15" t="s">
        <v>706</v>
      </c>
      <c r="AD15">
        <v>115</v>
      </c>
      <c r="AF15" t="s">
        <v>705</v>
      </c>
      <c r="AG15">
        <v>180</v>
      </c>
      <c r="AI15" t="s">
        <v>703</v>
      </c>
      <c r="AJ15">
        <v>142</v>
      </c>
      <c r="AL15" t="s">
        <v>706</v>
      </c>
      <c r="AM15">
        <v>180</v>
      </c>
      <c r="AO15" t="s">
        <v>704</v>
      </c>
      <c r="AP15">
        <v>187</v>
      </c>
      <c r="AR15" t="s">
        <v>705</v>
      </c>
      <c r="AS15">
        <v>143</v>
      </c>
      <c r="AU15" t="s">
        <v>704</v>
      </c>
      <c r="AV15">
        <v>145</v>
      </c>
      <c r="AX15" t="s">
        <v>706</v>
      </c>
      <c r="AY15">
        <v>200</v>
      </c>
      <c r="BA15" t="s">
        <v>705</v>
      </c>
      <c r="BB15">
        <v>161</v>
      </c>
      <c r="BD15" t="s">
        <v>706</v>
      </c>
      <c r="BE15">
        <v>180</v>
      </c>
      <c r="BG15" t="s">
        <v>706</v>
      </c>
      <c r="BH15">
        <v>197</v>
      </c>
      <c r="BJ15" t="s">
        <v>713</v>
      </c>
      <c r="BK15">
        <v>290</v>
      </c>
      <c r="BM15" t="s">
        <v>708</v>
      </c>
      <c r="BN15">
        <v>248</v>
      </c>
      <c r="BP15" t="s">
        <v>715</v>
      </c>
      <c r="BQ15">
        <v>139</v>
      </c>
      <c r="BS15" t="s">
        <v>705</v>
      </c>
      <c r="BT15">
        <v>50</v>
      </c>
    </row>
    <row r="16" spans="1:72" x14ac:dyDescent="0.2">
      <c r="A16" s="86" t="s">
        <v>111</v>
      </c>
      <c r="B16" t="s">
        <v>705</v>
      </c>
      <c r="C16">
        <v>133</v>
      </c>
      <c r="D16" s="86"/>
      <c r="E16" t="s">
        <v>706</v>
      </c>
      <c r="F16">
        <v>141</v>
      </c>
      <c r="G16" s="86"/>
      <c r="H16" t="s">
        <v>706</v>
      </c>
      <c r="I16">
        <v>93</v>
      </c>
      <c r="K16" t="s">
        <v>706</v>
      </c>
      <c r="L16">
        <v>88</v>
      </c>
      <c r="N16" t="s">
        <v>706</v>
      </c>
      <c r="O16">
        <v>150</v>
      </c>
      <c r="Q16" t="s">
        <v>705</v>
      </c>
      <c r="R16">
        <v>134</v>
      </c>
      <c r="T16" t="s">
        <v>706</v>
      </c>
      <c r="U16">
        <v>123</v>
      </c>
      <c r="W16" t="s">
        <v>706</v>
      </c>
      <c r="X16">
        <v>151</v>
      </c>
      <c r="Z16" t="s">
        <v>705</v>
      </c>
      <c r="AA16">
        <v>169</v>
      </c>
      <c r="AC16" t="s">
        <v>708</v>
      </c>
      <c r="AD16">
        <v>104</v>
      </c>
      <c r="AF16" t="s">
        <v>707</v>
      </c>
      <c r="AG16">
        <v>136</v>
      </c>
      <c r="AI16" t="s">
        <v>705</v>
      </c>
      <c r="AJ16">
        <v>133</v>
      </c>
      <c r="AL16" t="s">
        <v>704</v>
      </c>
      <c r="AM16">
        <v>180</v>
      </c>
      <c r="AO16" t="s">
        <v>705</v>
      </c>
      <c r="AP16">
        <v>178</v>
      </c>
      <c r="AR16" t="s">
        <v>706</v>
      </c>
      <c r="AS16">
        <v>108</v>
      </c>
      <c r="AU16" t="s">
        <v>857</v>
      </c>
      <c r="AV16">
        <v>109</v>
      </c>
      <c r="AX16" t="s">
        <v>709</v>
      </c>
      <c r="AY16">
        <v>172</v>
      </c>
      <c r="BA16" t="s">
        <v>709</v>
      </c>
      <c r="BB16">
        <v>155</v>
      </c>
      <c r="BD16" t="s">
        <v>707</v>
      </c>
      <c r="BE16">
        <v>137</v>
      </c>
      <c r="BG16" t="s">
        <v>715</v>
      </c>
      <c r="BH16">
        <v>182</v>
      </c>
      <c r="BJ16" t="s">
        <v>719</v>
      </c>
      <c r="BK16">
        <v>207</v>
      </c>
      <c r="BM16" t="s">
        <v>707</v>
      </c>
      <c r="BN16">
        <v>238</v>
      </c>
      <c r="BP16" t="s">
        <v>708</v>
      </c>
      <c r="BQ16">
        <v>65</v>
      </c>
      <c r="BS16" t="s">
        <v>708</v>
      </c>
      <c r="BT16">
        <v>35</v>
      </c>
    </row>
    <row r="17" spans="1:73" x14ac:dyDescent="0.2">
      <c r="A17" s="86" t="s">
        <v>113</v>
      </c>
      <c r="B17" t="s">
        <v>710</v>
      </c>
      <c r="C17">
        <v>115</v>
      </c>
      <c r="D17" s="86"/>
      <c r="E17" t="s">
        <v>708</v>
      </c>
      <c r="F17">
        <v>84</v>
      </c>
      <c r="G17" s="86"/>
      <c r="H17" t="s">
        <v>708</v>
      </c>
      <c r="I17">
        <v>78</v>
      </c>
      <c r="K17" t="s">
        <v>708</v>
      </c>
      <c r="L17">
        <v>77</v>
      </c>
      <c r="N17" t="s">
        <v>710</v>
      </c>
      <c r="O17">
        <v>126</v>
      </c>
      <c r="Q17" t="s">
        <v>707</v>
      </c>
      <c r="R17">
        <v>111</v>
      </c>
      <c r="T17" t="s">
        <v>713</v>
      </c>
      <c r="U17">
        <v>79</v>
      </c>
      <c r="W17" t="s">
        <v>711</v>
      </c>
      <c r="X17">
        <v>83</v>
      </c>
      <c r="Z17" t="s">
        <v>717</v>
      </c>
      <c r="AA17">
        <v>118</v>
      </c>
      <c r="AC17" t="s">
        <v>717</v>
      </c>
      <c r="AD17">
        <v>85</v>
      </c>
      <c r="AF17" t="s">
        <v>710</v>
      </c>
      <c r="AG17">
        <v>100</v>
      </c>
      <c r="AI17" t="s">
        <v>710</v>
      </c>
      <c r="AJ17">
        <v>87</v>
      </c>
      <c r="AL17" t="s">
        <v>707</v>
      </c>
      <c r="AM17">
        <v>120</v>
      </c>
      <c r="AO17" t="s">
        <v>710</v>
      </c>
      <c r="AP17">
        <v>127</v>
      </c>
      <c r="AR17" t="s">
        <v>707</v>
      </c>
      <c r="AS17">
        <v>92</v>
      </c>
      <c r="AU17" t="s">
        <v>710</v>
      </c>
      <c r="AV17">
        <v>107</v>
      </c>
      <c r="AX17" t="s">
        <v>707</v>
      </c>
      <c r="AY17">
        <v>128</v>
      </c>
      <c r="BA17" t="s">
        <v>707</v>
      </c>
      <c r="BB17">
        <v>145</v>
      </c>
      <c r="BD17" t="s">
        <v>709</v>
      </c>
      <c r="BE17">
        <v>114</v>
      </c>
      <c r="BG17" t="s">
        <v>705</v>
      </c>
      <c r="BH17">
        <v>169</v>
      </c>
      <c r="BJ17" t="s">
        <v>706</v>
      </c>
      <c r="BK17">
        <v>191</v>
      </c>
      <c r="BM17" t="s">
        <v>715</v>
      </c>
      <c r="BN17">
        <v>217</v>
      </c>
      <c r="BP17" t="s">
        <v>889</v>
      </c>
      <c r="BQ17">
        <v>62</v>
      </c>
      <c r="BS17" t="s">
        <v>896</v>
      </c>
      <c r="BT17">
        <v>28</v>
      </c>
    </row>
    <row r="18" spans="1:73" x14ac:dyDescent="0.2">
      <c r="A18" s="86" t="s">
        <v>115</v>
      </c>
      <c r="B18" t="s">
        <v>713</v>
      </c>
      <c r="C18">
        <v>87</v>
      </c>
      <c r="D18" s="86"/>
      <c r="E18" t="s">
        <v>715</v>
      </c>
      <c r="F18">
        <v>82</v>
      </c>
      <c r="G18" s="86"/>
      <c r="H18" t="s">
        <v>715</v>
      </c>
      <c r="I18">
        <v>77</v>
      </c>
      <c r="K18" t="s">
        <v>710</v>
      </c>
      <c r="L18">
        <v>74</v>
      </c>
      <c r="N18" t="s">
        <v>712</v>
      </c>
      <c r="O18">
        <v>77</v>
      </c>
      <c r="Q18" t="s">
        <v>708</v>
      </c>
      <c r="R18">
        <v>97</v>
      </c>
      <c r="T18" t="s">
        <v>710</v>
      </c>
      <c r="U18">
        <v>72</v>
      </c>
      <c r="W18" t="s">
        <v>710</v>
      </c>
      <c r="X18">
        <v>80</v>
      </c>
      <c r="Z18" t="s">
        <v>710</v>
      </c>
      <c r="AA18">
        <v>118</v>
      </c>
      <c r="AC18" t="s">
        <v>709</v>
      </c>
      <c r="AD18">
        <v>81</v>
      </c>
      <c r="AF18" t="s">
        <v>715</v>
      </c>
      <c r="AG18">
        <v>94</v>
      </c>
      <c r="AI18" t="s">
        <v>871</v>
      </c>
      <c r="AJ18">
        <v>82</v>
      </c>
      <c r="AL18" t="s">
        <v>708</v>
      </c>
      <c r="AM18">
        <v>81</v>
      </c>
      <c r="AO18" t="s">
        <v>707</v>
      </c>
      <c r="AP18">
        <v>124</v>
      </c>
      <c r="AR18" t="s">
        <v>715</v>
      </c>
      <c r="AS18">
        <v>73</v>
      </c>
      <c r="AU18" t="s">
        <v>706</v>
      </c>
      <c r="AV18">
        <v>99</v>
      </c>
      <c r="AX18" t="s">
        <v>856</v>
      </c>
      <c r="AY18">
        <v>110</v>
      </c>
      <c r="BA18" t="s">
        <v>715</v>
      </c>
      <c r="BB18">
        <v>136</v>
      </c>
      <c r="BD18" t="s">
        <v>710</v>
      </c>
      <c r="BE18">
        <v>112</v>
      </c>
      <c r="BG18" t="s">
        <v>710</v>
      </c>
      <c r="BH18">
        <v>167</v>
      </c>
      <c r="BJ18" t="s">
        <v>705</v>
      </c>
      <c r="BK18">
        <v>182</v>
      </c>
      <c r="BM18" t="s">
        <v>711</v>
      </c>
      <c r="BN18">
        <v>206</v>
      </c>
      <c r="BP18" t="s">
        <v>872</v>
      </c>
      <c r="BQ18">
        <v>55</v>
      </c>
      <c r="BS18" t="s">
        <v>893</v>
      </c>
      <c r="BT18">
        <v>21</v>
      </c>
    </row>
    <row r="19" spans="1:73" x14ac:dyDescent="0.2">
      <c r="A19" s="86" t="s">
        <v>117</v>
      </c>
      <c r="B19" t="s">
        <v>854</v>
      </c>
      <c r="C19">
        <v>77</v>
      </c>
      <c r="D19" s="86"/>
      <c r="E19" t="s">
        <v>861</v>
      </c>
      <c r="F19">
        <v>81</v>
      </c>
      <c r="G19" s="86"/>
      <c r="H19" t="s">
        <v>855</v>
      </c>
      <c r="I19">
        <v>55</v>
      </c>
      <c r="K19" t="s">
        <v>854</v>
      </c>
      <c r="L19">
        <v>64</v>
      </c>
      <c r="N19" t="s">
        <v>708</v>
      </c>
      <c r="O19">
        <v>75</v>
      </c>
      <c r="Q19" t="s">
        <v>712</v>
      </c>
      <c r="R19">
        <v>90</v>
      </c>
      <c r="T19" t="s">
        <v>708</v>
      </c>
      <c r="U19">
        <v>69</v>
      </c>
      <c r="W19" t="s">
        <v>712</v>
      </c>
      <c r="X19">
        <v>73</v>
      </c>
      <c r="Z19" t="s">
        <v>708</v>
      </c>
      <c r="AA19">
        <v>75</v>
      </c>
      <c r="AC19" t="s">
        <v>863</v>
      </c>
      <c r="AD19">
        <v>68</v>
      </c>
      <c r="AF19" t="s">
        <v>719</v>
      </c>
      <c r="AG19">
        <v>90</v>
      </c>
      <c r="AI19" t="s">
        <v>711</v>
      </c>
      <c r="AJ19">
        <v>70</v>
      </c>
      <c r="AL19" t="s">
        <v>715</v>
      </c>
      <c r="AM19">
        <v>73</v>
      </c>
      <c r="AO19" t="s">
        <v>708</v>
      </c>
      <c r="AP19">
        <v>95</v>
      </c>
      <c r="AR19" t="s">
        <v>708</v>
      </c>
      <c r="AS19">
        <v>70</v>
      </c>
      <c r="AU19" t="s">
        <v>707</v>
      </c>
      <c r="AV19">
        <v>88</v>
      </c>
      <c r="AX19" t="s">
        <v>710</v>
      </c>
      <c r="AY19">
        <v>104</v>
      </c>
      <c r="BA19" t="s">
        <v>862</v>
      </c>
      <c r="BB19">
        <v>124</v>
      </c>
      <c r="BD19" t="s">
        <v>715</v>
      </c>
      <c r="BE19">
        <v>97</v>
      </c>
      <c r="BG19" t="s">
        <v>707</v>
      </c>
      <c r="BH19">
        <v>163</v>
      </c>
      <c r="BJ19" t="s">
        <v>707</v>
      </c>
      <c r="BK19">
        <v>170</v>
      </c>
      <c r="BM19" t="s">
        <v>862</v>
      </c>
      <c r="BN19">
        <v>161</v>
      </c>
      <c r="BP19" t="s">
        <v>869</v>
      </c>
      <c r="BQ19">
        <v>37</v>
      </c>
      <c r="BS19" t="s">
        <v>870</v>
      </c>
      <c r="BT19">
        <v>21</v>
      </c>
    </row>
    <row r="20" spans="1:73" x14ac:dyDescent="0.2">
      <c r="A20" s="86" t="s">
        <v>119</v>
      </c>
      <c r="B20" t="s">
        <v>711</v>
      </c>
      <c r="C20">
        <v>69</v>
      </c>
      <c r="D20" s="86"/>
      <c r="E20" t="s">
        <v>721</v>
      </c>
      <c r="F20">
        <v>77</v>
      </c>
      <c r="G20" s="86"/>
      <c r="H20" t="s">
        <v>713</v>
      </c>
      <c r="I20">
        <v>52</v>
      </c>
      <c r="K20" t="s">
        <v>717</v>
      </c>
      <c r="L20">
        <v>63</v>
      </c>
      <c r="N20" t="s">
        <v>713</v>
      </c>
      <c r="O20">
        <v>65</v>
      </c>
      <c r="Q20" t="s">
        <v>710</v>
      </c>
      <c r="R20">
        <v>82</v>
      </c>
      <c r="T20" t="s">
        <v>711</v>
      </c>
      <c r="U20">
        <v>69</v>
      </c>
      <c r="W20" t="s">
        <v>707</v>
      </c>
      <c r="X20">
        <v>73</v>
      </c>
      <c r="Z20" t="s">
        <v>715</v>
      </c>
      <c r="AA20">
        <v>73</v>
      </c>
      <c r="AC20" t="s">
        <v>720</v>
      </c>
      <c r="AD20">
        <v>68</v>
      </c>
      <c r="AF20" t="s">
        <v>872</v>
      </c>
      <c r="AG20">
        <v>85</v>
      </c>
      <c r="AI20" t="s">
        <v>715</v>
      </c>
      <c r="AJ20">
        <v>69</v>
      </c>
      <c r="AL20" t="s">
        <v>712</v>
      </c>
      <c r="AM20">
        <v>71</v>
      </c>
      <c r="AO20" t="s">
        <v>711</v>
      </c>
      <c r="AP20">
        <v>95</v>
      </c>
      <c r="AR20" t="s">
        <v>721</v>
      </c>
      <c r="AS20">
        <v>57</v>
      </c>
      <c r="AU20" t="s">
        <v>720</v>
      </c>
      <c r="AV20">
        <v>70</v>
      </c>
      <c r="AX20" t="s">
        <v>872</v>
      </c>
      <c r="AY20">
        <v>85</v>
      </c>
      <c r="BA20" t="s">
        <v>710</v>
      </c>
      <c r="BB20">
        <v>104</v>
      </c>
      <c r="BD20" t="s">
        <v>857</v>
      </c>
      <c r="BE20">
        <v>90</v>
      </c>
      <c r="BG20" t="s">
        <v>857</v>
      </c>
      <c r="BH20">
        <v>159</v>
      </c>
      <c r="BJ20" t="s">
        <v>710</v>
      </c>
      <c r="BK20">
        <v>169</v>
      </c>
      <c r="BM20" t="s">
        <v>865</v>
      </c>
      <c r="BN20">
        <v>151</v>
      </c>
      <c r="BP20" t="s">
        <v>877</v>
      </c>
      <c r="BQ20">
        <v>35</v>
      </c>
      <c r="BS20" t="s">
        <v>897</v>
      </c>
      <c r="BT20">
        <v>16</v>
      </c>
    </row>
    <row r="21" spans="1:73" x14ac:dyDescent="0.2">
      <c r="A21" s="86" t="s">
        <v>121</v>
      </c>
      <c r="B21" t="s">
        <v>712</v>
      </c>
      <c r="C21">
        <v>67</v>
      </c>
      <c r="D21" s="86"/>
      <c r="E21" t="s">
        <v>712</v>
      </c>
      <c r="F21">
        <v>72</v>
      </c>
      <c r="G21" s="86"/>
      <c r="H21" t="s">
        <v>712</v>
      </c>
      <c r="I21">
        <v>52</v>
      </c>
      <c r="K21" t="s">
        <v>864</v>
      </c>
      <c r="L21">
        <v>56</v>
      </c>
      <c r="N21" t="s">
        <v>711</v>
      </c>
      <c r="O21">
        <v>60</v>
      </c>
      <c r="Q21" t="s">
        <v>715</v>
      </c>
      <c r="R21">
        <v>77</v>
      </c>
      <c r="T21" t="s">
        <v>712</v>
      </c>
      <c r="U21">
        <v>65</v>
      </c>
      <c r="W21" t="s">
        <v>708</v>
      </c>
      <c r="X21">
        <v>70</v>
      </c>
      <c r="Z21" t="s">
        <v>711</v>
      </c>
      <c r="AA21">
        <v>73</v>
      </c>
      <c r="AC21" t="s">
        <v>707</v>
      </c>
      <c r="AD21">
        <v>64</v>
      </c>
      <c r="AF21" t="s">
        <v>709</v>
      </c>
      <c r="AG21">
        <v>84</v>
      </c>
      <c r="AI21" t="s">
        <v>712</v>
      </c>
      <c r="AJ21">
        <v>56</v>
      </c>
      <c r="AL21" t="s">
        <v>719</v>
      </c>
      <c r="AM21">
        <v>71</v>
      </c>
      <c r="AO21" t="s">
        <v>857</v>
      </c>
      <c r="AP21">
        <v>82</v>
      </c>
      <c r="AR21" t="s">
        <v>873</v>
      </c>
      <c r="AS21">
        <v>52</v>
      </c>
      <c r="AU21" t="s">
        <v>708</v>
      </c>
      <c r="AV21">
        <v>66</v>
      </c>
      <c r="AX21" t="s">
        <v>712</v>
      </c>
      <c r="AY21">
        <v>82</v>
      </c>
      <c r="BA21" t="s">
        <v>708</v>
      </c>
      <c r="BB21">
        <v>102</v>
      </c>
      <c r="BD21" t="s">
        <v>708</v>
      </c>
      <c r="BE21">
        <v>81</v>
      </c>
      <c r="BG21" t="s">
        <v>708</v>
      </c>
      <c r="BH21">
        <v>110</v>
      </c>
      <c r="BJ21" t="s">
        <v>715</v>
      </c>
      <c r="BK21">
        <v>149</v>
      </c>
      <c r="BM21" t="s">
        <v>710</v>
      </c>
      <c r="BN21">
        <v>127</v>
      </c>
      <c r="BP21" t="s">
        <v>858</v>
      </c>
      <c r="BQ21">
        <v>30</v>
      </c>
      <c r="BS21" t="s">
        <v>892</v>
      </c>
      <c r="BT21">
        <v>13</v>
      </c>
    </row>
    <row r="22" spans="1:73" x14ac:dyDescent="0.2">
      <c r="A22" s="86" t="s">
        <v>123</v>
      </c>
      <c r="B22" t="s">
        <v>707</v>
      </c>
      <c r="C22">
        <v>64</v>
      </c>
      <c r="D22" s="86"/>
      <c r="E22" t="s">
        <v>707</v>
      </c>
      <c r="F22">
        <v>70</v>
      </c>
      <c r="G22" s="86"/>
      <c r="H22" t="s">
        <v>854</v>
      </c>
      <c r="I22">
        <v>49</v>
      </c>
      <c r="K22" t="s">
        <v>713</v>
      </c>
      <c r="L22">
        <v>54</v>
      </c>
      <c r="N22" t="s">
        <v>719</v>
      </c>
      <c r="O22">
        <v>58</v>
      </c>
      <c r="Q22" t="s">
        <v>711</v>
      </c>
      <c r="R22">
        <v>70</v>
      </c>
      <c r="T22" t="s">
        <v>715</v>
      </c>
      <c r="U22">
        <v>59</v>
      </c>
      <c r="W22" t="s">
        <v>715</v>
      </c>
      <c r="X22">
        <v>62</v>
      </c>
      <c r="Z22" t="s">
        <v>712</v>
      </c>
      <c r="AA22">
        <v>71</v>
      </c>
      <c r="AC22" t="s">
        <v>712</v>
      </c>
      <c r="AD22">
        <v>63</v>
      </c>
      <c r="AF22" t="s">
        <v>857</v>
      </c>
      <c r="AG22">
        <v>77</v>
      </c>
      <c r="AI22" t="s">
        <v>707</v>
      </c>
      <c r="AJ22">
        <v>56</v>
      </c>
      <c r="AL22" t="s">
        <v>710</v>
      </c>
      <c r="AM22">
        <v>71</v>
      </c>
      <c r="AO22" t="s">
        <v>721</v>
      </c>
      <c r="AP22">
        <v>71</v>
      </c>
      <c r="AR22" t="s">
        <v>719</v>
      </c>
      <c r="AS22">
        <v>43</v>
      </c>
      <c r="AU22" t="s">
        <v>712</v>
      </c>
      <c r="AV22">
        <v>65</v>
      </c>
      <c r="AX22" t="s">
        <v>708</v>
      </c>
      <c r="AY22">
        <v>82</v>
      </c>
      <c r="BA22" t="s">
        <v>712</v>
      </c>
      <c r="BB22">
        <v>101</v>
      </c>
      <c r="BD22" t="s">
        <v>711</v>
      </c>
      <c r="BE22">
        <v>78</v>
      </c>
      <c r="BG22" t="s">
        <v>711</v>
      </c>
      <c r="BH22">
        <v>99</v>
      </c>
      <c r="BJ22" t="s">
        <v>703</v>
      </c>
      <c r="BK22">
        <v>146</v>
      </c>
      <c r="BM22" t="s">
        <v>874</v>
      </c>
      <c r="BN22">
        <v>115</v>
      </c>
      <c r="BP22" t="s">
        <v>890</v>
      </c>
      <c r="BQ22">
        <v>28</v>
      </c>
      <c r="BS22" t="s">
        <v>898</v>
      </c>
      <c r="BT22">
        <v>11</v>
      </c>
    </row>
    <row r="23" spans="1:73" x14ac:dyDescent="0.2">
      <c r="A23" s="86" t="s">
        <v>125</v>
      </c>
      <c r="B23" t="s">
        <v>719</v>
      </c>
      <c r="C23">
        <v>62</v>
      </c>
      <c r="D23" s="86"/>
      <c r="E23" t="s">
        <v>711</v>
      </c>
      <c r="F23">
        <v>67</v>
      </c>
      <c r="G23" s="86"/>
      <c r="H23" t="s">
        <v>711</v>
      </c>
      <c r="I23">
        <v>46</v>
      </c>
      <c r="K23" t="s">
        <v>863</v>
      </c>
      <c r="L23">
        <v>37</v>
      </c>
      <c r="N23" t="s">
        <v>707</v>
      </c>
      <c r="O23">
        <v>58</v>
      </c>
      <c r="Q23" t="s">
        <v>713</v>
      </c>
      <c r="R23">
        <v>66</v>
      </c>
      <c r="T23" t="s">
        <v>719</v>
      </c>
      <c r="U23">
        <v>54</v>
      </c>
      <c r="W23" t="s">
        <v>713</v>
      </c>
      <c r="X23">
        <v>60</v>
      </c>
      <c r="Z23" t="s">
        <v>713</v>
      </c>
      <c r="AA23">
        <v>70</v>
      </c>
      <c r="AC23" t="s">
        <v>715</v>
      </c>
      <c r="AD23">
        <v>60</v>
      </c>
      <c r="AF23" t="s">
        <v>711</v>
      </c>
      <c r="AG23">
        <v>77</v>
      </c>
      <c r="AI23" t="s">
        <v>708</v>
      </c>
      <c r="AJ23">
        <v>56</v>
      </c>
      <c r="AL23" t="s">
        <v>857</v>
      </c>
      <c r="AM23">
        <v>69</v>
      </c>
      <c r="AO23" t="s">
        <v>715</v>
      </c>
      <c r="AP23">
        <v>70</v>
      </c>
      <c r="AR23" t="s">
        <v>855</v>
      </c>
      <c r="AS23">
        <v>41</v>
      </c>
      <c r="AU23" t="s">
        <v>713</v>
      </c>
      <c r="AV23">
        <v>64</v>
      </c>
      <c r="AX23" t="s">
        <v>711</v>
      </c>
      <c r="AY23">
        <v>80</v>
      </c>
      <c r="BA23" t="s">
        <v>857</v>
      </c>
      <c r="BB23">
        <v>87</v>
      </c>
      <c r="BD23" t="s">
        <v>719</v>
      </c>
      <c r="BE23">
        <v>70</v>
      </c>
      <c r="BG23" t="s">
        <v>713</v>
      </c>
      <c r="BH23">
        <v>89</v>
      </c>
      <c r="BJ23" t="s">
        <v>882</v>
      </c>
      <c r="BK23">
        <v>133</v>
      </c>
      <c r="BM23" t="s">
        <v>712</v>
      </c>
      <c r="BN23">
        <v>113</v>
      </c>
      <c r="BP23" t="s">
        <v>891</v>
      </c>
      <c r="BQ23">
        <v>25</v>
      </c>
      <c r="BS23" t="s">
        <v>899</v>
      </c>
      <c r="BT23">
        <v>8</v>
      </c>
    </row>
    <row r="24" spans="1:73" x14ac:dyDescent="0.2">
      <c r="A24" s="86" t="s">
        <v>127</v>
      </c>
      <c r="B24" t="s">
        <v>708</v>
      </c>
      <c r="C24">
        <v>61</v>
      </c>
      <c r="D24" s="86"/>
      <c r="E24" t="s">
        <v>857</v>
      </c>
      <c r="F24">
        <v>61</v>
      </c>
      <c r="G24" s="86"/>
      <c r="H24" t="s">
        <v>862</v>
      </c>
      <c r="I24">
        <v>45</v>
      </c>
      <c r="K24" t="s">
        <v>707</v>
      </c>
      <c r="L24">
        <v>36</v>
      </c>
      <c r="N24" t="s">
        <v>720</v>
      </c>
      <c r="O24">
        <v>48</v>
      </c>
      <c r="Q24" t="s">
        <v>857</v>
      </c>
      <c r="R24">
        <v>66</v>
      </c>
      <c r="T24" t="s">
        <v>707</v>
      </c>
      <c r="U24">
        <v>50</v>
      </c>
      <c r="W24" t="s">
        <v>719</v>
      </c>
      <c r="X24">
        <v>54</v>
      </c>
      <c r="Z24" t="s">
        <v>720</v>
      </c>
      <c r="AA24">
        <v>60</v>
      </c>
      <c r="AC24" t="s">
        <v>710</v>
      </c>
      <c r="AD24">
        <v>58</v>
      </c>
      <c r="AF24" t="s">
        <v>712</v>
      </c>
      <c r="AG24">
        <v>76</v>
      </c>
      <c r="AI24" t="s">
        <v>721</v>
      </c>
      <c r="AJ24">
        <v>54</v>
      </c>
      <c r="AL24" t="s">
        <v>717</v>
      </c>
      <c r="AM24">
        <v>67</v>
      </c>
      <c r="AO24" t="s">
        <v>872</v>
      </c>
      <c r="AP24">
        <v>69</v>
      </c>
      <c r="AR24" t="s">
        <v>874</v>
      </c>
      <c r="AS24">
        <v>40</v>
      </c>
      <c r="AU24" t="s">
        <v>718</v>
      </c>
      <c r="AV24">
        <v>41</v>
      </c>
      <c r="AX24" t="s">
        <v>715</v>
      </c>
      <c r="AY24">
        <v>72</v>
      </c>
      <c r="BA24" t="s">
        <v>713</v>
      </c>
      <c r="BB24">
        <v>86</v>
      </c>
      <c r="BD24" t="s">
        <v>712</v>
      </c>
      <c r="BE24">
        <v>64</v>
      </c>
      <c r="BG24" t="s">
        <v>880</v>
      </c>
      <c r="BH24">
        <v>89</v>
      </c>
      <c r="BJ24" t="s">
        <v>721</v>
      </c>
      <c r="BK24">
        <v>124</v>
      </c>
      <c r="BM24" t="s">
        <v>885</v>
      </c>
      <c r="BN24">
        <v>105</v>
      </c>
      <c r="BP24" t="s">
        <v>892</v>
      </c>
      <c r="BQ24">
        <v>24</v>
      </c>
      <c r="BS24" t="s">
        <v>900</v>
      </c>
      <c r="BT24">
        <v>7</v>
      </c>
    </row>
    <row r="25" spans="1:73" x14ac:dyDescent="0.2">
      <c r="A25" s="86" t="s">
        <v>129</v>
      </c>
      <c r="B25" t="s">
        <v>855</v>
      </c>
      <c r="C25">
        <v>59</v>
      </c>
      <c r="D25" s="86"/>
      <c r="E25" t="s">
        <v>718</v>
      </c>
      <c r="F25">
        <v>59</v>
      </c>
      <c r="G25" s="86"/>
      <c r="H25" t="s">
        <v>717</v>
      </c>
      <c r="I25">
        <v>41</v>
      </c>
      <c r="K25" t="s">
        <v>865</v>
      </c>
      <c r="L25">
        <v>35</v>
      </c>
      <c r="N25" t="s">
        <v>718</v>
      </c>
      <c r="O25">
        <v>44</v>
      </c>
      <c r="Q25" t="s">
        <v>719</v>
      </c>
      <c r="R25">
        <v>55</v>
      </c>
      <c r="T25" t="s">
        <v>720</v>
      </c>
      <c r="U25">
        <v>50</v>
      </c>
      <c r="W25" t="s">
        <v>716</v>
      </c>
      <c r="X25">
        <v>52</v>
      </c>
      <c r="Z25" t="s">
        <v>863</v>
      </c>
      <c r="AA25">
        <v>55</v>
      </c>
      <c r="AC25" t="s">
        <v>711</v>
      </c>
      <c r="AD25">
        <v>58</v>
      </c>
      <c r="AF25" t="s">
        <v>708</v>
      </c>
      <c r="AG25">
        <v>53</v>
      </c>
      <c r="AI25" t="s">
        <v>855</v>
      </c>
      <c r="AJ25">
        <v>49</v>
      </c>
      <c r="AL25" t="s">
        <v>720</v>
      </c>
      <c r="AM25">
        <v>65</v>
      </c>
      <c r="AO25" t="s">
        <v>712</v>
      </c>
      <c r="AP25">
        <v>64</v>
      </c>
      <c r="AR25" t="s">
        <v>711</v>
      </c>
      <c r="AS25">
        <v>40</v>
      </c>
      <c r="AU25" t="s">
        <v>711</v>
      </c>
      <c r="AV25">
        <v>39</v>
      </c>
      <c r="AX25" t="s">
        <v>857</v>
      </c>
      <c r="AY25">
        <v>71</v>
      </c>
      <c r="BA25" t="s">
        <v>721</v>
      </c>
      <c r="BB25">
        <v>76</v>
      </c>
      <c r="BD25" t="s">
        <v>713</v>
      </c>
      <c r="BE25">
        <v>61</v>
      </c>
      <c r="BG25" t="s">
        <v>721</v>
      </c>
      <c r="BH25">
        <v>86</v>
      </c>
      <c r="BJ25" t="s">
        <v>883</v>
      </c>
      <c r="BK25">
        <v>104</v>
      </c>
      <c r="BM25" t="s">
        <v>705</v>
      </c>
      <c r="BN25">
        <v>98</v>
      </c>
      <c r="BP25" t="s">
        <v>893</v>
      </c>
      <c r="BQ25">
        <v>19</v>
      </c>
      <c r="BS25" t="s">
        <v>901</v>
      </c>
      <c r="BT25">
        <v>7</v>
      </c>
    </row>
    <row r="26" spans="1:73" x14ac:dyDescent="0.2">
      <c r="A26" s="86" t="s">
        <v>131</v>
      </c>
      <c r="B26" t="s">
        <v>715</v>
      </c>
      <c r="C26">
        <v>52</v>
      </c>
      <c r="D26" s="86"/>
      <c r="E26" t="s">
        <v>714</v>
      </c>
      <c r="F26">
        <v>58</v>
      </c>
      <c r="G26" s="86"/>
      <c r="H26" t="s">
        <v>714</v>
      </c>
      <c r="I26">
        <v>39</v>
      </c>
      <c r="K26" t="s">
        <v>866</v>
      </c>
      <c r="L26">
        <v>35</v>
      </c>
      <c r="N26" t="s">
        <v>721</v>
      </c>
      <c r="O26">
        <v>43</v>
      </c>
      <c r="Q26" t="s">
        <v>720</v>
      </c>
      <c r="R26">
        <v>51</v>
      </c>
      <c r="T26" t="s">
        <v>716</v>
      </c>
      <c r="U26">
        <v>50</v>
      </c>
      <c r="W26" t="s">
        <v>857</v>
      </c>
      <c r="X26">
        <v>49</v>
      </c>
      <c r="Z26" t="s">
        <v>716</v>
      </c>
      <c r="AA26">
        <v>54</v>
      </c>
      <c r="AC26" t="s">
        <v>856</v>
      </c>
      <c r="AD26">
        <v>54</v>
      </c>
      <c r="AF26" t="s">
        <v>713</v>
      </c>
      <c r="AG26">
        <v>52</v>
      </c>
      <c r="AI26" t="s">
        <v>716</v>
      </c>
      <c r="AJ26">
        <v>48</v>
      </c>
      <c r="AL26" t="s">
        <v>711</v>
      </c>
      <c r="AM26">
        <v>63</v>
      </c>
      <c r="AO26" t="s">
        <v>863</v>
      </c>
      <c r="AP26">
        <v>60</v>
      </c>
      <c r="AR26" t="s">
        <v>713</v>
      </c>
      <c r="AS26">
        <v>36</v>
      </c>
      <c r="AU26" t="s">
        <v>874</v>
      </c>
      <c r="AV26">
        <v>38</v>
      </c>
      <c r="AX26" t="s">
        <v>719</v>
      </c>
      <c r="AY26">
        <v>66</v>
      </c>
      <c r="BA26" t="s">
        <v>711</v>
      </c>
      <c r="BB26">
        <v>74</v>
      </c>
      <c r="BD26" t="s">
        <v>878</v>
      </c>
      <c r="BE26">
        <v>60</v>
      </c>
      <c r="BG26" t="s">
        <v>856</v>
      </c>
      <c r="BH26">
        <v>82</v>
      </c>
      <c r="BJ26" t="s">
        <v>718</v>
      </c>
      <c r="BK26">
        <v>100</v>
      </c>
      <c r="BM26" t="s">
        <v>858</v>
      </c>
      <c r="BN26">
        <v>91</v>
      </c>
      <c r="BP26" t="s">
        <v>880</v>
      </c>
      <c r="BQ26">
        <v>19</v>
      </c>
      <c r="BS26" t="s">
        <v>902</v>
      </c>
      <c r="BT26">
        <v>6</v>
      </c>
    </row>
    <row r="27" spans="1:73" x14ac:dyDescent="0.2">
      <c r="A27" s="86" t="s">
        <v>133</v>
      </c>
      <c r="B27" t="s">
        <v>714</v>
      </c>
      <c r="C27">
        <v>45</v>
      </c>
      <c r="D27" s="86"/>
      <c r="E27" t="s">
        <v>854</v>
      </c>
      <c r="F27">
        <v>56</v>
      </c>
      <c r="G27" s="86"/>
      <c r="H27" t="s">
        <v>719</v>
      </c>
      <c r="I27">
        <v>37</v>
      </c>
      <c r="K27" t="s">
        <v>867</v>
      </c>
      <c r="L27">
        <v>34</v>
      </c>
      <c r="N27" t="s">
        <v>854</v>
      </c>
      <c r="O27">
        <v>43</v>
      </c>
      <c r="Q27" t="s">
        <v>855</v>
      </c>
      <c r="R27">
        <v>47</v>
      </c>
      <c r="T27" t="s">
        <v>717</v>
      </c>
      <c r="U27">
        <v>47</v>
      </c>
      <c r="W27" t="s">
        <v>720</v>
      </c>
      <c r="X27">
        <v>49</v>
      </c>
      <c r="Z27" t="s">
        <v>719</v>
      </c>
      <c r="AA27">
        <v>53</v>
      </c>
      <c r="AC27" t="s">
        <v>716</v>
      </c>
      <c r="AD27">
        <v>52</v>
      </c>
      <c r="AF27" t="s">
        <v>716</v>
      </c>
      <c r="AG27">
        <v>50</v>
      </c>
      <c r="AI27" t="s">
        <v>713</v>
      </c>
      <c r="AJ27">
        <v>47</v>
      </c>
      <c r="AL27" t="s">
        <v>872</v>
      </c>
      <c r="AM27">
        <v>60</v>
      </c>
      <c r="AO27" t="s">
        <v>717</v>
      </c>
      <c r="AP27">
        <v>60</v>
      </c>
      <c r="AR27" t="s">
        <v>875</v>
      </c>
      <c r="AS27">
        <v>36</v>
      </c>
      <c r="AU27" t="s">
        <v>872</v>
      </c>
      <c r="AV27">
        <v>37</v>
      </c>
      <c r="AX27" t="s">
        <v>721</v>
      </c>
      <c r="AY27">
        <v>61</v>
      </c>
      <c r="BA27" t="s">
        <v>719</v>
      </c>
      <c r="BB27">
        <v>66</v>
      </c>
      <c r="BD27" t="s">
        <v>879</v>
      </c>
      <c r="BE27">
        <v>60</v>
      </c>
      <c r="BG27" t="s">
        <v>881</v>
      </c>
      <c r="BH27">
        <v>78</v>
      </c>
      <c r="BJ27" t="s">
        <v>884</v>
      </c>
      <c r="BK27">
        <v>86</v>
      </c>
      <c r="BM27" t="s">
        <v>886</v>
      </c>
      <c r="BN27">
        <v>86</v>
      </c>
      <c r="BP27" t="s">
        <v>861</v>
      </c>
      <c r="BQ27">
        <v>17</v>
      </c>
      <c r="BS27" t="s">
        <v>861</v>
      </c>
      <c r="BT27">
        <v>6</v>
      </c>
    </row>
    <row r="28" spans="1:73" x14ac:dyDescent="0.2">
      <c r="A28" s="86" t="s">
        <v>135</v>
      </c>
      <c r="B28" t="s">
        <v>856</v>
      </c>
      <c r="C28">
        <v>43</v>
      </c>
      <c r="D28" s="86"/>
      <c r="E28" t="s">
        <v>716</v>
      </c>
      <c r="F28">
        <v>56</v>
      </c>
      <c r="G28" s="86"/>
      <c r="H28" t="s">
        <v>710</v>
      </c>
      <c r="I28">
        <v>34</v>
      </c>
      <c r="K28" t="s">
        <v>720</v>
      </c>
      <c r="L28">
        <v>34</v>
      </c>
      <c r="N28" t="s">
        <v>715</v>
      </c>
      <c r="O28">
        <v>42</v>
      </c>
      <c r="Q28" t="s">
        <v>718</v>
      </c>
      <c r="R28">
        <v>47</v>
      </c>
      <c r="T28" t="s">
        <v>855</v>
      </c>
      <c r="U28">
        <v>45</v>
      </c>
      <c r="W28" t="s">
        <v>869</v>
      </c>
      <c r="X28">
        <v>42</v>
      </c>
      <c r="Z28" t="s">
        <v>707</v>
      </c>
      <c r="AA28">
        <v>46</v>
      </c>
      <c r="AC28" t="s">
        <v>871</v>
      </c>
      <c r="AD28">
        <v>46</v>
      </c>
      <c r="AF28" t="s">
        <v>721</v>
      </c>
      <c r="AG28">
        <v>45</v>
      </c>
      <c r="AI28" t="s">
        <v>720</v>
      </c>
      <c r="AJ28">
        <v>47</v>
      </c>
      <c r="AL28" t="s">
        <v>713</v>
      </c>
      <c r="AM28">
        <v>56</v>
      </c>
      <c r="AO28" t="s">
        <v>713</v>
      </c>
      <c r="AP28">
        <v>53</v>
      </c>
      <c r="AR28" t="s">
        <v>876</v>
      </c>
      <c r="AS28">
        <v>35</v>
      </c>
      <c r="AU28" t="s">
        <v>716</v>
      </c>
      <c r="AV28">
        <v>37</v>
      </c>
      <c r="AX28" t="s">
        <v>713</v>
      </c>
      <c r="AY28">
        <v>50</v>
      </c>
      <c r="BA28" t="s">
        <v>876</v>
      </c>
      <c r="BB28">
        <v>65</v>
      </c>
      <c r="BD28" t="s">
        <v>855</v>
      </c>
      <c r="BE28">
        <v>59</v>
      </c>
      <c r="BG28" t="s">
        <v>720</v>
      </c>
      <c r="BH28">
        <v>75</v>
      </c>
      <c r="BJ28" t="s">
        <v>711</v>
      </c>
      <c r="BK28">
        <v>80</v>
      </c>
      <c r="BM28" t="s">
        <v>871</v>
      </c>
      <c r="BN28">
        <v>79</v>
      </c>
      <c r="BP28" t="s">
        <v>704</v>
      </c>
      <c r="BQ28">
        <v>16</v>
      </c>
      <c r="BS28" t="s">
        <v>903</v>
      </c>
      <c r="BT28">
        <v>4</v>
      </c>
    </row>
    <row r="29" spans="1:73" x14ac:dyDescent="0.2">
      <c r="A29" s="86" t="s">
        <v>137</v>
      </c>
      <c r="B29" t="s">
        <v>857</v>
      </c>
      <c r="C29">
        <v>43</v>
      </c>
      <c r="D29" s="86"/>
      <c r="E29" t="s">
        <v>713</v>
      </c>
      <c r="F29">
        <v>55</v>
      </c>
      <c r="G29" s="86"/>
      <c r="H29" t="s">
        <v>707</v>
      </c>
      <c r="I29">
        <v>33</v>
      </c>
      <c r="K29" t="s">
        <v>868</v>
      </c>
      <c r="L29">
        <v>32</v>
      </c>
      <c r="N29" t="s">
        <v>855</v>
      </c>
      <c r="O29">
        <v>40</v>
      </c>
      <c r="Q29" t="s">
        <v>854</v>
      </c>
      <c r="R29">
        <v>46</v>
      </c>
      <c r="T29" t="s">
        <v>865</v>
      </c>
      <c r="U29">
        <v>44</v>
      </c>
      <c r="W29" t="s">
        <v>870</v>
      </c>
      <c r="X29">
        <v>41</v>
      </c>
      <c r="Z29" t="s">
        <v>855</v>
      </c>
      <c r="AA29">
        <v>42</v>
      </c>
      <c r="AC29" t="s">
        <v>869</v>
      </c>
      <c r="AD29">
        <v>45</v>
      </c>
      <c r="AF29" t="s">
        <v>858</v>
      </c>
      <c r="AG29">
        <v>44</v>
      </c>
      <c r="AI29" t="s">
        <v>719</v>
      </c>
      <c r="AJ29">
        <v>45</v>
      </c>
      <c r="AL29" t="s">
        <v>721</v>
      </c>
      <c r="AM29">
        <v>52</v>
      </c>
      <c r="AO29" t="s">
        <v>716</v>
      </c>
      <c r="AP29">
        <v>50</v>
      </c>
      <c r="AR29" t="s">
        <v>716</v>
      </c>
      <c r="AS29">
        <v>35</v>
      </c>
      <c r="AU29" t="s">
        <v>877</v>
      </c>
      <c r="AV29">
        <v>36</v>
      </c>
      <c r="AX29" t="s">
        <v>877</v>
      </c>
      <c r="AY29">
        <v>48</v>
      </c>
      <c r="BA29" t="s">
        <v>855</v>
      </c>
      <c r="BB29">
        <v>59</v>
      </c>
      <c r="BD29" t="s">
        <v>872</v>
      </c>
      <c r="BE29">
        <v>54</v>
      </c>
      <c r="BG29" t="s">
        <v>712</v>
      </c>
      <c r="BH29">
        <v>74</v>
      </c>
      <c r="BJ29" t="s">
        <v>712</v>
      </c>
      <c r="BK29">
        <v>79</v>
      </c>
      <c r="BM29" t="s">
        <v>887</v>
      </c>
      <c r="BN29">
        <v>73</v>
      </c>
      <c r="BP29" t="s">
        <v>894</v>
      </c>
      <c r="BQ29">
        <v>16</v>
      </c>
      <c r="BS29" t="s">
        <v>904</v>
      </c>
      <c r="BT29">
        <v>3</v>
      </c>
    </row>
    <row r="30" spans="1:73" x14ac:dyDescent="0.2">
      <c r="A30" s="86" t="s">
        <v>139</v>
      </c>
      <c r="B30" t="s">
        <v>858</v>
      </c>
      <c r="C30">
        <v>39</v>
      </c>
      <c r="D30" s="86"/>
      <c r="E30" t="s">
        <v>855</v>
      </c>
      <c r="F30">
        <v>47</v>
      </c>
      <c r="G30" s="86"/>
      <c r="H30" t="s">
        <v>863</v>
      </c>
      <c r="I30">
        <v>27</v>
      </c>
      <c r="K30" t="s">
        <v>712</v>
      </c>
      <c r="L30">
        <v>31</v>
      </c>
      <c r="N30" t="s">
        <v>714</v>
      </c>
      <c r="O30">
        <v>39</v>
      </c>
      <c r="Q30" t="s">
        <v>716</v>
      </c>
      <c r="R30">
        <v>46</v>
      </c>
      <c r="T30" t="s">
        <v>864</v>
      </c>
      <c r="U30">
        <v>41</v>
      </c>
      <c r="W30" t="s">
        <v>717</v>
      </c>
      <c r="X30">
        <v>41</v>
      </c>
      <c r="Z30" t="s">
        <v>857</v>
      </c>
      <c r="AA30">
        <v>39</v>
      </c>
      <c r="AC30" t="s">
        <v>861</v>
      </c>
      <c r="AD30">
        <v>40</v>
      </c>
      <c r="AF30" t="s">
        <v>869</v>
      </c>
      <c r="AG30">
        <v>43</v>
      </c>
      <c r="AI30" t="s">
        <v>872</v>
      </c>
      <c r="AJ30">
        <v>44</v>
      </c>
      <c r="AL30" t="s">
        <v>869</v>
      </c>
      <c r="AM30">
        <v>46</v>
      </c>
      <c r="AO30" t="s">
        <v>718</v>
      </c>
      <c r="AP30">
        <v>45</v>
      </c>
      <c r="AR30" t="s">
        <v>872</v>
      </c>
      <c r="AS30">
        <v>34</v>
      </c>
      <c r="AU30" t="s">
        <v>869</v>
      </c>
      <c r="AV30">
        <v>35</v>
      </c>
      <c r="AX30" t="s">
        <v>855</v>
      </c>
      <c r="AY30">
        <v>47</v>
      </c>
      <c r="BA30" t="s">
        <v>720</v>
      </c>
      <c r="BB30">
        <v>59</v>
      </c>
      <c r="BD30" t="s">
        <v>877</v>
      </c>
      <c r="BE30">
        <v>50</v>
      </c>
      <c r="BG30" t="s">
        <v>855</v>
      </c>
      <c r="BH30">
        <v>59</v>
      </c>
      <c r="BJ30" t="s">
        <v>874</v>
      </c>
      <c r="BK30">
        <v>79</v>
      </c>
      <c r="BM30" t="s">
        <v>888</v>
      </c>
      <c r="BN30">
        <v>70</v>
      </c>
      <c r="BP30" t="s">
        <v>895</v>
      </c>
      <c r="BQ30">
        <v>12</v>
      </c>
      <c r="BS30" t="s">
        <v>905</v>
      </c>
      <c r="BT30">
        <v>3</v>
      </c>
    </row>
    <row r="31" spans="1:73" x14ac:dyDescent="0.2">
      <c r="A31" s="86" t="s">
        <v>141</v>
      </c>
      <c r="B31" t="s">
        <v>647</v>
      </c>
      <c r="C31">
        <v>1385</v>
      </c>
      <c r="D31" s="86"/>
      <c r="E31" t="s">
        <v>647</v>
      </c>
      <c r="F31">
        <v>1236</v>
      </c>
      <c r="G31" s="86"/>
      <c r="H31" t="s">
        <v>647</v>
      </c>
      <c r="I31">
        <v>726</v>
      </c>
      <c r="K31" t="s">
        <v>647</v>
      </c>
      <c r="L31">
        <v>1259</v>
      </c>
      <c r="N31" t="s">
        <v>647</v>
      </c>
      <c r="O31">
        <v>1519</v>
      </c>
      <c r="Q31" t="s">
        <v>647</v>
      </c>
      <c r="R31">
        <v>1545</v>
      </c>
      <c r="T31" t="s">
        <v>647</v>
      </c>
      <c r="U31">
        <v>1334</v>
      </c>
      <c r="W31" t="s">
        <v>647</v>
      </c>
      <c r="X31">
        <v>1472</v>
      </c>
      <c r="Z31" t="s">
        <v>647</v>
      </c>
      <c r="AA31">
        <v>1425</v>
      </c>
      <c r="AC31" t="s">
        <v>647</v>
      </c>
      <c r="AD31">
        <v>1408</v>
      </c>
      <c r="AF31" t="s">
        <v>647</v>
      </c>
      <c r="AG31">
        <v>1606</v>
      </c>
      <c r="AI31" t="s">
        <v>647</v>
      </c>
      <c r="AJ31">
        <v>1483</v>
      </c>
      <c r="AL31" t="s">
        <v>647</v>
      </c>
      <c r="AM31">
        <v>1723</v>
      </c>
      <c r="AO31" t="s">
        <v>647</v>
      </c>
      <c r="AP31">
        <v>1378</v>
      </c>
      <c r="AR31" t="s">
        <v>647</v>
      </c>
      <c r="AS31">
        <v>861</v>
      </c>
      <c r="AU31" t="s">
        <v>647</v>
      </c>
      <c r="AV31">
        <v>1498</v>
      </c>
      <c r="AX31" t="s">
        <v>647</v>
      </c>
      <c r="AY31">
        <v>1999</v>
      </c>
      <c r="BA31" t="s">
        <v>647</v>
      </c>
      <c r="BB31">
        <v>1960</v>
      </c>
      <c r="BD31" t="s">
        <v>647</v>
      </c>
      <c r="BE31">
        <v>1626</v>
      </c>
      <c r="BG31" t="s">
        <v>647</v>
      </c>
      <c r="BH31">
        <v>2006</v>
      </c>
      <c r="BJ31" t="s">
        <v>647</v>
      </c>
      <c r="BK31">
        <v>2132</v>
      </c>
      <c r="BM31" t="s">
        <v>647</v>
      </c>
      <c r="BN31">
        <v>1221</v>
      </c>
      <c r="BP31" t="s">
        <v>647</v>
      </c>
      <c r="BQ31">
        <v>137</v>
      </c>
      <c r="BS31" t="s">
        <v>647</v>
      </c>
      <c r="BT31">
        <v>19</v>
      </c>
    </row>
    <row r="32" spans="1:73" x14ac:dyDescent="0.2">
      <c r="A32" s="87" t="s">
        <v>30</v>
      </c>
      <c r="B32" s="87" t="s">
        <v>163</v>
      </c>
      <c r="C32" s="87">
        <f>SUM(C11:C31)</f>
        <v>3599</v>
      </c>
      <c r="D32" s="87"/>
      <c r="E32" s="87"/>
      <c r="F32" s="87">
        <f>SUM(F11:F31)</f>
        <v>3656</v>
      </c>
      <c r="G32" s="87"/>
      <c r="H32" s="87"/>
      <c r="I32" s="87">
        <f>SUM(I11:I31)</f>
        <v>2553</v>
      </c>
      <c r="J32" s="87"/>
      <c r="K32" s="87"/>
      <c r="L32" s="87">
        <f>SUM(L11:L31)</f>
        <v>3123</v>
      </c>
      <c r="M32" s="87"/>
      <c r="N32" s="87"/>
      <c r="O32" s="87">
        <f>SUM(O11:O31)</f>
        <v>3816</v>
      </c>
      <c r="P32" s="87"/>
      <c r="Q32" s="87"/>
      <c r="R32" s="87">
        <f>SUM(R11:R31)</f>
        <v>4277</v>
      </c>
      <c r="S32" s="87"/>
      <c r="T32" s="87"/>
      <c r="U32" s="87">
        <f>SUM(U11:U31)</f>
        <v>3824</v>
      </c>
      <c r="V32" s="87"/>
      <c r="W32" s="87"/>
      <c r="X32" s="87">
        <f>SUM(X11:X31)</f>
        <v>3872</v>
      </c>
      <c r="Y32" s="87"/>
      <c r="Z32" s="87"/>
      <c r="AA32" s="87">
        <f>SUM(AA11:AA31)</f>
        <v>3864</v>
      </c>
      <c r="AB32" s="87"/>
      <c r="AC32" s="87"/>
      <c r="AD32" s="87">
        <f>SUM(AD11:AD31)</f>
        <v>3549</v>
      </c>
      <c r="AE32" s="87"/>
      <c r="AF32" s="87"/>
      <c r="AG32" s="87">
        <f>SUM(AG11:AG31)</f>
        <v>4499</v>
      </c>
      <c r="AH32" s="87"/>
      <c r="AI32" s="87"/>
      <c r="AJ32" s="87">
        <f>SUM(AJ11:AJ31)</f>
        <v>3683</v>
      </c>
      <c r="AK32" s="87"/>
      <c r="AL32" s="87"/>
      <c r="AM32" s="87">
        <f>SUM(AM11:AM31)</f>
        <v>4471</v>
      </c>
      <c r="AN32" s="87"/>
      <c r="AO32" s="87"/>
      <c r="AP32" s="87">
        <f>SUM(AP11:AP31)</f>
        <v>4409</v>
      </c>
      <c r="AQ32" s="87"/>
      <c r="AR32" s="87"/>
      <c r="AS32" s="87">
        <f>SUM(AS11:AS31)</f>
        <v>2906</v>
      </c>
      <c r="AT32" s="87"/>
      <c r="AU32" s="87"/>
      <c r="AV32" s="87">
        <f>SUM(AV11:AV31)</f>
        <v>3957</v>
      </c>
      <c r="AW32" s="87"/>
      <c r="AX32" s="87"/>
      <c r="AY32" s="87">
        <f>SUM(AY11:AY31)</f>
        <v>5105</v>
      </c>
      <c r="AZ32" s="87"/>
      <c r="BA32" s="87"/>
      <c r="BB32" s="87">
        <f>SUM(BB11:BB31)</f>
        <v>5206</v>
      </c>
      <c r="BC32" s="87"/>
      <c r="BD32" s="87"/>
      <c r="BE32" s="87">
        <f>SUM(BE11:BE31)</f>
        <v>4390</v>
      </c>
      <c r="BF32" s="87"/>
      <c r="BG32" s="87"/>
      <c r="BH32" s="87">
        <f>SUM(BH11:BH31)</f>
        <v>5810</v>
      </c>
      <c r="BI32" s="87"/>
      <c r="BJ32" s="87"/>
      <c r="BK32" s="87">
        <f>SUM(BK11:BK31)</f>
        <v>6279</v>
      </c>
      <c r="BL32" s="87"/>
      <c r="BM32" s="87"/>
      <c r="BN32" s="87">
        <f>SUM(BN11:BN31)</f>
        <v>5639</v>
      </c>
      <c r="BO32" s="87"/>
      <c r="BP32" s="87"/>
      <c r="BQ32" s="87">
        <f>SUM(BQ11:BQ31)</f>
        <v>2509</v>
      </c>
      <c r="BR32" s="87"/>
      <c r="BS32" s="87"/>
      <c r="BT32" s="87">
        <f>SUM(BT11:BT31)</f>
        <v>1534</v>
      </c>
      <c r="BU32" s="100"/>
    </row>
    <row r="33" spans="1:12" ht="22.5" customHeight="1" x14ac:dyDescent="0.2">
      <c r="A33" s="120" t="s">
        <v>722</v>
      </c>
      <c r="B33" s="118"/>
      <c r="C33" s="118"/>
      <c r="D33" s="118"/>
      <c r="E33" s="118"/>
      <c r="F33" s="118"/>
      <c r="G33" s="118"/>
      <c r="H33" s="118"/>
      <c r="I33" s="118"/>
      <c r="J33" s="118"/>
      <c r="K33" s="118"/>
      <c r="L33" s="118"/>
    </row>
    <row r="34" spans="1:12" ht="33" customHeight="1" x14ac:dyDescent="0.2">
      <c r="A34" s="117" t="s">
        <v>859</v>
      </c>
      <c r="B34" s="117"/>
      <c r="C34" s="117"/>
      <c r="D34" s="117"/>
      <c r="E34" s="117"/>
      <c r="F34" s="117"/>
      <c r="G34" s="117"/>
      <c r="H34" s="117"/>
      <c r="I34" s="117"/>
      <c r="J34" s="117"/>
      <c r="K34" s="117"/>
      <c r="L34" s="117"/>
    </row>
    <row r="35" spans="1:12" x14ac:dyDescent="0.2">
      <c r="A35" s="112" t="s">
        <v>59</v>
      </c>
      <c r="B35" s="112"/>
      <c r="C35" s="112"/>
      <c r="D35" s="112"/>
      <c r="E35" s="112"/>
      <c r="F35" s="112"/>
      <c r="G35" s="112"/>
    </row>
  </sheetData>
  <sheetProtection sheet="1"/>
  <mergeCells count="28">
    <mergeCell ref="AF9:AG9"/>
    <mergeCell ref="B1:E1"/>
    <mergeCell ref="B9:C9"/>
    <mergeCell ref="E9:F9"/>
    <mergeCell ref="H9:I9"/>
    <mergeCell ref="K9:L9"/>
    <mergeCell ref="N9:O9"/>
    <mergeCell ref="Q9:R9"/>
    <mergeCell ref="T9:U9"/>
    <mergeCell ref="W9:X9"/>
    <mergeCell ref="Z9:AA9"/>
    <mergeCell ref="AC9:AD9"/>
    <mergeCell ref="BS9:BT9"/>
    <mergeCell ref="A33:L33"/>
    <mergeCell ref="A34:L34"/>
    <mergeCell ref="A35:G35"/>
    <mergeCell ref="BA9:BB9"/>
    <mergeCell ref="BD9:BE9"/>
    <mergeCell ref="BG9:BH9"/>
    <mergeCell ref="BJ9:BK9"/>
    <mergeCell ref="BM9:BN9"/>
    <mergeCell ref="BP9:BQ9"/>
    <mergeCell ref="AI9:AJ9"/>
    <mergeCell ref="AL9:AM9"/>
    <mergeCell ref="AO9:AP9"/>
    <mergeCell ref="AR9:AS9"/>
    <mergeCell ref="AU9:AV9"/>
    <mergeCell ref="AX9:AY9"/>
  </mergeCells>
  <hyperlinks>
    <hyperlink ref="A7" r:id="rId1" xr:uid="{90D49E5B-5EFC-40A5-80F3-B161C901E99C}"/>
  </hyperlinks>
  <pageMargins left="0.7" right="0.7" top="0.75" bottom="0.75" header="0.3" footer="0.3"/>
  <pageSetup paperSize="9" orientation="portrait" r:id="rId2"/>
  <drawing r:id="rId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63219-1488-4DE2-B283-6D28378D2D40}">
  <dimension ref="A1:Y23"/>
  <sheetViews>
    <sheetView workbookViewId="0">
      <pane ySplit="10" topLeftCell="A11" activePane="bottomLeft" state="frozen"/>
      <selection pane="bottomLeft" activeCell="A4" sqref="A4"/>
    </sheetView>
  </sheetViews>
  <sheetFormatPr defaultColWidth="12" defaultRowHeight="11.25" x14ac:dyDescent="0.2"/>
  <cols>
    <col min="1" max="1" width="26.1640625" customWidth="1"/>
    <col min="2" max="2" width="13.1640625" customWidth="1"/>
    <col min="3" max="3" width="13.6640625" customWidth="1"/>
    <col min="4" max="25" width="13.1640625" customWidth="1"/>
  </cols>
  <sheetData>
    <row r="1" spans="1:25" ht="71.25" customHeight="1" x14ac:dyDescent="0.55000000000000004">
      <c r="A1" s="16"/>
      <c r="B1" s="113"/>
      <c r="C1" s="113"/>
      <c r="D1" s="113"/>
      <c r="E1" s="113"/>
      <c r="F1" s="11"/>
      <c r="G1" s="11"/>
      <c r="H1" s="11"/>
      <c r="I1" s="11"/>
      <c r="J1" s="11"/>
      <c r="K1" s="11"/>
      <c r="L1" s="11"/>
      <c r="M1" s="15"/>
      <c r="N1" s="15"/>
      <c r="O1" s="15"/>
      <c r="P1" s="15"/>
    </row>
    <row r="2" spans="1:25" ht="18" customHeight="1" x14ac:dyDescent="0.55000000000000004">
      <c r="A2" s="16"/>
      <c r="B2" s="10"/>
      <c r="C2" s="10"/>
      <c r="D2" s="11"/>
      <c r="E2" s="11"/>
      <c r="F2" s="11"/>
      <c r="G2" s="11"/>
      <c r="H2" s="11"/>
      <c r="I2" s="11"/>
      <c r="J2" s="11"/>
      <c r="K2" s="11"/>
      <c r="L2" s="11"/>
      <c r="M2" s="15"/>
      <c r="N2" s="15"/>
      <c r="O2" s="15"/>
      <c r="P2" s="15"/>
    </row>
    <row r="3" spans="1:25" ht="32.450000000000003" customHeight="1" x14ac:dyDescent="0.2">
      <c r="A3" s="13" t="s">
        <v>3</v>
      </c>
      <c r="B3" s="13"/>
      <c r="C3" s="13"/>
      <c r="D3" s="11"/>
      <c r="E3" s="11"/>
      <c r="F3" s="11"/>
      <c r="G3" s="11"/>
      <c r="H3" s="11"/>
      <c r="I3" s="11"/>
      <c r="J3" s="11"/>
      <c r="K3" s="11"/>
      <c r="L3" s="11"/>
      <c r="M3" s="15"/>
      <c r="N3" s="15"/>
      <c r="O3" s="15"/>
      <c r="P3" s="15"/>
    </row>
    <row r="4" spans="1:25" ht="9" customHeight="1" x14ac:dyDescent="0.2"/>
    <row r="5" spans="1:25" ht="15.95" customHeight="1" x14ac:dyDescent="0.2">
      <c r="A5" s="14" t="s">
        <v>909</v>
      </c>
    </row>
    <row r="6" spans="1:25" ht="15.95" customHeight="1" x14ac:dyDescent="0.2">
      <c r="A6" s="12" t="s">
        <v>25</v>
      </c>
    </row>
    <row r="7" spans="1:25" ht="15" customHeight="1" x14ac:dyDescent="0.2">
      <c r="A7" s="6" t="s">
        <v>23</v>
      </c>
    </row>
    <row r="9" spans="1:25" x14ac:dyDescent="0.2">
      <c r="A9" s="18"/>
      <c r="B9" s="18"/>
      <c r="C9" s="18"/>
      <c r="D9" s="18"/>
      <c r="E9" s="18"/>
      <c r="F9" s="18"/>
    </row>
    <row r="10" spans="1:25" x14ac:dyDescent="0.2">
      <c r="A10" s="103" t="s">
        <v>651</v>
      </c>
      <c r="B10" s="102">
        <v>45747</v>
      </c>
      <c r="C10" s="102">
        <v>45716</v>
      </c>
      <c r="D10" s="102">
        <v>45688</v>
      </c>
      <c r="E10" s="102">
        <v>45657</v>
      </c>
      <c r="F10" s="102">
        <v>45626</v>
      </c>
      <c r="G10" s="102">
        <v>45596</v>
      </c>
      <c r="H10" s="102">
        <v>45565</v>
      </c>
      <c r="I10" s="102">
        <v>45535</v>
      </c>
      <c r="J10" s="102">
        <v>45504</v>
      </c>
      <c r="K10" s="102">
        <v>45473</v>
      </c>
      <c r="L10" s="102">
        <v>45443</v>
      </c>
      <c r="M10" s="102">
        <v>45412</v>
      </c>
      <c r="N10" s="102">
        <v>45382</v>
      </c>
      <c r="O10" s="102">
        <v>45351</v>
      </c>
      <c r="P10" s="102">
        <v>45322</v>
      </c>
      <c r="Q10" s="102">
        <v>45291</v>
      </c>
      <c r="R10" s="102">
        <v>45260</v>
      </c>
      <c r="S10" s="102">
        <v>45230</v>
      </c>
      <c r="T10" s="102">
        <v>45199</v>
      </c>
      <c r="U10" s="102">
        <v>45169</v>
      </c>
      <c r="V10" s="102">
        <v>45138</v>
      </c>
      <c r="W10" s="102">
        <v>45107</v>
      </c>
      <c r="X10" s="102">
        <v>45077</v>
      </c>
      <c r="Y10" s="102">
        <v>45046</v>
      </c>
    </row>
    <row r="11" spans="1:25" x14ac:dyDescent="0.2">
      <c r="A11" s="86" t="s">
        <v>652</v>
      </c>
      <c r="B11">
        <v>13</v>
      </c>
      <c r="C11">
        <v>21</v>
      </c>
      <c r="D11">
        <v>17</v>
      </c>
      <c r="E11">
        <v>22</v>
      </c>
      <c r="F11">
        <v>24</v>
      </c>
      <c r="G11">
        <v>21</v>
      </c>
      <c r="H11">
        <v>20</v>
      </c>
      <c r="I11">
        <v>37</v>
      </c>
      <c r="J11">
        <v>26</v>
      </c>
      <c r="K11">
        <v>18</v>
      </c>
      <c r="L11">
        <v>15</v>
      </c>
      <c r="M11">
        <v>15</v>
      </c>
      <c r="N11">
        <v>27</v>
      </c>
      <c r="O11">
        <v>18</v>
      </c>
      <c r="P11">
        <v>22</v>
      </c>
      <c r="Q11">
        <v>34</v>
      </c>
      <c r="R11">
        <v>26</v>
      </c>
      <c r="S11">
        <v>45</v>
      </c>
      <c r="T11">
        <v>66</v>
      </c>
      <c r="U11">
        <v>8</v>
      </c>
      <c r="V11">
        <v>9</v>
      </c>
      <c r="W11">
        <v>10</v>
      </c>
      <c r="X11">
        <v>0</v>
      </c>
      <c r="Y11">
        <v>2</v>
      </c>
    </row>
    <row r="12" spans="1:25" x14ac:dyDescent="0.2">
      <c r="A12" s="86" t="s">
        <v>725</v>
      </c>
      <c r="B12">
        <v>88</v>
      </c>
      <c r="C12">
        <v>68</v>
      </c>
      <c r="D12">
        <v>61</v>
      </c>
      <c r="E12">
        <v>145</v>
      </c>
      <c r="F12">
        <v>112</v>
      </c>
      <c r="G12">
        <v>98</v>
      </c>
      <c r="H12">
        <v>167</v>
      </c>
      <c r="I12">
        <v>133</v>
      </c>
      <c r="J12">
        <v>96</v>
      </c>
      <c r="K12">
        <v>120</v>
      </c>
      <c r="L12">
        <v>89</v>
      </c>
      <c r="M12">
        <v>121</v>
      </c>
      <c r="N12">
        <v>121</v>
      </c>
      <c r="O12">
        <v>140</v>
      </c>
      <c r="P12">
        <v>107</v>
      </c>
      <c r="Q12">
        <v>139</v>
      </c>
      <c r="R12">
        <v>206</v>
      </c>
      <c r="S12">
        <v>149</v>
      </c>
      <c r="T12">
        <v>108</v>
      </c>
      <c r="U12">
        <v>173</v>
      </c>
      <c r="V12">
        <v>144</v>
      </c>
      <c r="W12">
        <v>148</v>
      </c>
      <c r="X12">
        <v>51</v>
      </c>
      <c r="Y12">
        <v>56</v>
      </c>
    </row>
    <row r="13" spans="1:25" x14ac:dyDescent="0.2">
      <c r="A13" s="86" t="s">
        <v>655</v>
      </c>
      <c r="B13">
        <v>273</v>
      </c>
      <c r="C13">
        <v>264</v>
      </c>
      <c r="D13">
        <v>221</v>
      </c>
      <c r="E13">
        <v>296</v>
      </c>
      <c r="F13">
        <v>346</v>
      </c>
      <c r="G13">
        <v>320</v>
      </c>
      <c r="H13">
        <v>329</v>
      </c>
      <c r="I13">
        <v>318</v>
      </c>
      <c r="J13">
        <v>330</v>
      </c>
      <c r="K13">
        <v>303</v>
      </c>
      <c r="L13">
        <v>336</v>
      </c>
      <c r="M13">
        <v>339</v>
      </c>
      <c r="N13">
        <v>346</v>
      </c>
      <c r="O13">
        <v>426</v>
      </c>
      <c r="P13">
        <v>332</v>
      </c>
      <c r="Q13">
        <v>359</v>
      </c>
      <c r="R13">
        <v>436</v>
      </c>
      <c r="S13">
        <v>577</v>
      </c>
      <c r="T13">
        <v>423</v>
      </c>
      <c r="U13">
        <v>506</v>
      </c>
      <c r="V13">
        <v>481</v>
      </c>
      <c r="W13">
        <v>739</v>
      </c>
      <c r="X13">
        <v>398</v>
      </c>
      <c r="Y13">
        <v>269</v>
      </c>
    </row>
    <row r="14" spans="1:25" x14ac:dyDescent="0.2">
      <c r="A14" s="86" t="s">
        <v>656</v>
      </c>
      <c r="B14">
        <v>520</v>
      </c>
      <c r="C14">
        <v>558</v>
      </c>
      <c r="D14">
        <v>412</v>
      </c>
      <c r="E14">
        <v>448</v>
      </c>
      <c r="F14">
        <v>547</v>
      </c>
      <c r="G14">
        <v>647</v>
      </c>
      <c r="H14">
        <v>579</v>
      </c>
      <c r="I14">
        <v>563</v>
      </c>
      <c r="J14">
        <v>591</v>
      </c>
      <c r="K14">
        <v>647</v>
      </c>
      <c r="L14">
        <v>804</v>
      </c>
      <c r="M14">
        <v>556</v>
      </c>
      <c r="N14">
        <v>644</v>
      </c>
      <c r="O14">
        <v>694</v>
      </c>
      <c r="P14">
        <v>490</v>
      </c>
      <c r="Q14">
        <v>585</v>
      </c>
      <c r="R14">
        <v>823</v>
      </c>
      <c r="S14">
        <v>779</v>
      </c>
      <c r="T14">
        <v>687</v>
      </c>
      <c r="U14">
        <v>949</v>
      </c>
      <c r="V14">
        <v>871</v>
      </c>
      <c r="W14">
        <v>1068</v>
      </c>
      <c r="X14">
        <v>493</v>
      </c>
      <c r="Y14">
        <v>254</v>
      </c>
    </row>
    <row r="15" spans="1:25" x14ac:dyDescent="0.2">
      <c r="A15" s="86" t="s">
        <v>657</v>
      </c>
      <c r="B15">
        <v>1390</v>
      </c>
      <c r="C15">
        <v>1531</v>
      </c>
      <c r="D15">
        <v>1216</v>
      </c>
      <c r="E15">
        <v>1185</v>
      </c>
      <c r="F15">
        <v>1499</v>
      </c>
      <c r="G15">
        <v>1650</v>
      </c>
      <c r="H15">
        <v>1463</v>
      </c>
      <c r="I15">
        <v>1358</v>
      </c>
      <c r="J15">
        <v>1526</v>
      </c>
      <c r="K15">
        <v>1310</v>
      </c>
      <c r="L15">
        <v>1596</v>
      </c>
      <c r="M15">
        <v>1415</v>
      </c>
      <c r="N15">
        <v>1909</v>
      </c>
      <c r="O15">
        <v>1810</v>
      </c>
      <c r="P15">
        <v>1255</v>
      </c>
      <c r="Q15">
        <v>1466</v>
      </c>
      <c r="R15">
        <v>2024</v>
      </c>
      <c r="S15">
        <v>1994</v>
      </c>
      <c r="T15">
        <v>1619</v>
      </c>
      <c r="U15">
        <v>2284</v>
      </c>
      <c r="V15">
        <v>2592</v>
      </c>
      <c r="W15">
        <v>2361</v>
      </c>
      <c r="X15">
        <v>1110</v>
      </c>
      <c r="Y15">
        <v>625</v>
      </c>
    </row>
    <row r="16" spans="1:25" x14ac:dyDescent="0.2">
      <c r="A16" s="86" t="s">
        <v>658</v>
      </c>
      <c r="B16">
        <v>1116</v>
      </c>
      <c r="C16">
        <v>1044</v>
      </c>
      <c r="D16">
        <v>534</v>
      </c>
      <c r="E16">
        <v>848</v>
      </c>
      <c r="F16">
        <v>1073</v>
      </c>
      <c r="G16">
        <v>1279</v>
      </c>
      <c r="H16">
        <v>1084</v>
      </c>
      <c r="I16">
        <v>1219</v>
      </c>
      <c r="J16">
        <v>1107</v>
      </c>
      <c r="K16">
        <v>984</v>
      </c>
      <c r="L16">
        <v>1430</v>
      </c>
      <c r="M16">
        <v>1075</v>
      </c>
      <c r="N16">
        <v>1257</v>
      </c>
      <c r="O16">
        <v>1224</v>
      </c>
      <c r="P16">
        <v>624</v>
      </c>
      <c r="Q16">
        <v>1200</v>
      </c>
      <c r="R16">
        <v>1437</v>
      </c>
      <c r="S16">
        <v>1491</v>
      </c>
      <c r="T16">
        <v>1313</v>
      </c>
      <c r="U16">
        <v>1709</v>
      </c>
      <c r="V16">
        <v>1917</v>
      </c>
      <c r="W16">
        <v>1272</v>
      </c>
      <c r="X16">
        <v>443</v>
      </c>
      <c r="Y16">
        <v>300</v>
      </c>
    </row>
    <row r="17" spans="1:25" x14ac:dyDescent="0.2">
      <c r="A17" s="86" t="s">
        <v>659</v>
      </c>
      <c r="B17">
        <v>182</v>
      </c>
      <c r="C17">
        <v>150</v>
      </c>
      <c r="D17">
        <v>84</v>
      </c>
      <c r="E17">
        <v>148</v>
      </c>
      <c r="F17">
        <v>190</v>
      </c>
      <c r="G17">
        <v>232</v>
      </c>
      <c r="H17">
        <v>167</v>
      </c>
      <c r="I17">
        <v>221</v>
      </c>
      <c r="J17">
        <v>164</v>
      </c>
      <c r="K17">
        <v>153</v>
      </c>
      <c r="L17">
        <v>216</v>
      </c>
      <c r="M17">
        <v>138</v>
      </c>
      <c r="N17">
        <v>156</v>
      </c>
      <c r="O17">
        <v>91</v>
      </c>
      <c r="P17">
        <v>71</v>
      </c>
      <c r="Q17">
        <v>141</v>
      </c>
      <c r="R17">
        <v>144</v>
      </c>
      <c r="S17">
        <v>160</v>
      </c>
      <c r="T17">
        <v>159</v>
      </c>
      <c r="U17">
        <v>168</v>
      </c>
      <c r="V17">
        <v>249</v>
      </c>
      <c r="W17">
        <v>37</v>
      </c>
      <c r="X17">
        <v>14</v>
      </c>
      <c r="Y17">
        <v>27</v>
      </c>
    </row>
    <row r="18" spans="1:25" x14ac:dyDescent="0.2">
      <c r="A18" s="86" t="s">
        <v>726</v>
      </c>
      <c r="B18">
        <v>17</v>
      </c>
      <c r="C18">
        <v>20</v>
      </c>
      <c r="D18">
        <v>8</v>
      </c>
      <c r="E18">
        <v>30</v>
      </c>
      <c r="F18">
        <v>25</v>
      </c>
      <c r="G18">
        <v>28</v>
      </c>
      <c r="H18">
        <v>15</v>
      </c>
      <c r="I18">
        <v>23</v>
      </c>
      <c r="J18">
        <v>24</v>
      </c>
      <c r="K18">
        <v>13</v>
      </c>
      <c r="L18">
        <v>13</v>
      </c>
      <c r="M18">
        <v>24</v>
      </c>
      <c r="N18">
        <v>10</v>
      </c>
      <c r="O18">
        <v>6</v>
      </c>
      <c r="P18">
        <v>5</v>
      </c>
      <c r="Q18">
        <v>32</v>
      </c>
      <c r="R18">
        <v>9</v>
      </c>
      <c r="S18">
        <v>9</v>
      </c>
      <c r="T18">
        <v>15</v>
      </c>
      <c r="U18">
        <v>10</v>
      </c>
      <c r="V18">
        <v>13</v>
      </c>
      <c r="W18">
        <v>2</v>
      </c>
      <c r="X18">
        <v>0</v>
      </c>
      <c r="Y18">
        <v>1</v>
      </c>
    </row>
    <row r="19" spans="1:25" x14ac:dyDescent="0.2">
      <c r="A19" s="86" t="s">
        <v>727</v>
      </c>
      <c r="B19">
        <v>0</v>
      </c>
      <c r="C19">
        <v>0</v>
      </c>
      <c r="D19">
        <v>0</v>
      </c>
      <c r="E19">
        <v>1</v>
      </c>
      <c r="F19">
        <v>0</v>
      </c>
      <c r="G19">
        <v>2</v>
      </c>
      <c r="H19">
        <v>0</v>
      </c>
      <c r="I19">
        <v>0</v>
      </c>
      <c r="J19">
        <v>0</v>
      </c>
      <c r="K19">
        <v>1</v>
      </c>
      <c r="L19">
        <v>0</v>
      </c>
      <c r="M19">
        <v>0</v>
      </c>
      <c r="N19">
        <v>1</v>
      </c>
      <c r="O19">
        <v>0</v>
      </c>
      <c r="P19">
        <v>0</v>
      </c>
      <c r="Q19">
        <v>1</v>
      </c>
      <c r="R19">
        <v>0</v>
      </c>
      <c r="S19">
        <v>2</v>
      </c>
      <c r="T19">
        <v>0</v>
      </c>
      <c r="U19">
        <v>3</v>
      </c>
      <c r="V19">
        <v>3</v>
      </c>
      <c r="W19">
        <v>2</v>
      </c>
      <c r="X19">
        <v>0</v>
      </c>
      <c r="Y19">
        <v>0</v>
      </c>
    </row>
    <row r="20" spans="1:25" x14ac:dyDescent="0.2">
      <c r="A20" s="87" t="s">
        <v>30</v>
      </c>
      <c r="B20" s="99">
        <v>3599</v>
      </c>
      <c r="C20" s="99">
        <v>3656</v>
      </c>
      <c r="D20" s="99">
        <v>2553</v>
      </c>
      <c r="E20" s="99">
        <v>3123</v>
      </c>
      <c r="F20" s="99">
        <v>3816</v>
      </c>
      <c r="G20" s="99">
        <v>4277</v>
      </c>
      <c r="H20" s="99">
        <v>3824</v>
      </c>
      <c r="I20" s="99">
        <v>3872</v>
      </c>
      <c r="J20" s="99">
        <v>3864</v>
      </c>
      <c r="K20" s="99">
        <v>3549</v>
      </c>
      <c r="L20" s="99">
        <v>4499</v>
      </c>
      <c r="M20" s="99">
        <v>3683</v>
      </c>
      <c r="N20" s="99">
        <v>4471</v>
      </c>
      <c r="O20" s="99">
        <v>4409</v>
      </c>
      <c r="P20" s="99">
        <v>2906</v>
      </c>
      <c r="Q20" s="99">
        <v>3957</v>
      </c>
      <c r="R20" s="99">
        <v>5105</v>
      </c>
      <c r="S20" s="99">
        <v>5206</v>
      </c>
      <c r="T20" s="99">
        <v>4390</v>
      </c>
      <c r="U20" s="99">
        <v>5810</v>
      </c>
      <c r="V20" s="99">
        <v>6279</v>
      </c>
      <c r="W20" s="99">
        <v>5639</v>
      </c>
      <c r="X20" s="99">
        <v>2509</v>
      </c>
      <c r="Y20" s="99">
        <v>1534</v>
      </c>
    </row>
    <row r="21" spans="1:25" ht="22.5" customHeight="1" x14ac:dyDescent="0.2">
      <c r="A21" s="112" t="s">
        <v>722</v>
      </c>
      <c r="B21" s="112"/>
      <c r="C21" s="112"/>
      <c r="D21" s="112"/>
      <c r="E21" s="112"/>
      <c r="F21" s="112"/>
    </row>
    <row r="22" spans="1:25" ht="22.5" customHeight="1" x14ac:dyDescent="0.2">
      <c r="A22" s="117" t="s">
        <v>859</v>
      </c>
      <c r="B22" s="117"/>
      <c r="C22" s="117"/>
      <c r="D22" s="117"/>
      <c r="E22" s="117"/>
      <c r="F22" s="117"/>
      <c r="G22" s="117"/>
      <c r="H22" s="117"/>
      <c r="I22" s="117"/>
      <c r="J22" s="117"/>
      <c r="K22" s="117"/>
      <c r="L22" s="117"/>
    </row>
    <row r="23" spans="1:25" x14ac:dyDescent="0.2">
      <c r="A23" s="112" t="s">
        <v>59</v>
      </c>
      <c r="B23" s="112"/>
      <c r="C23" s="112"/>
      <c r="D23" s="112"/>
      <c r="E23" s="112"/>
      <c r="F23" s="112"/>
    </row>
  </sheetData>
  <sheetProtection sheet="1"/>
  <mergeCells count="4">
    <mergeCell ref="B1:E1"/>
    <mergeCell ref="A21:F21"/>
    <mergeCell ref="A23:F23"/>
    <mergeCell ref="A22:L22"/>
  </mergeCells>
  <hyperlinks>
    <hyperlink ref="A7" r:id="rId1" xr:uid="{8D1CA0AE-6185-4C0E-AFFD-BF0A5B9AAED3}"/>
  </hyperlinks>
  <pageMargins left="0.7" right="0.7" top="0.75" bottom="0.75" header="0.3" footer="0.3"/>
  <pageSetup paperSize="9" orientation="portrait"/>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40"/>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113"/>
      <c r="C1" s="113"/>
      <c r="D1" s="113"/>
      <c r="E1" s="113"/>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67</v>
      </c>
    </row>
    <row r="6" spans="1:16" ht="15.95" customHeight="1" x14ac:dyDescent="0.2">
      <c r="A6" s="12" t="s">
        <v>25</v>
      </c>
    </row>
    <row r="7" spans="1:16" ht="15" customHeight="1" x14ac:dyDescent="0.2">
      <c r="A7" s="6" t="s">
        <v>23</v>
      </c>
    </row>
    <row r="8" spans="1:16" x14ac:dyDescent="0.2">
      <c r="A8" s="18"/>
      <c r="B8" s="18"/>
      <c r="C8" s="18"/>
      <c r="D8" s="18"/>
      <c r="E8" s="18"/>
      <c r="F8" s="18"/>
      <c r="G8" s="18"/>
      <c r="H8" s="18"/>
      <c r="I8" s="18"/>
    </row>
    <row r="9" spans="1:16" x14ac:dyDescent="0.2">
      <c r="B9" s="114" t="s">
        <v>68</v>
      </c>
      <c r="C9" s="114"/>
      <c r="D9" s="114"/>
      <c r="E9" s="114"/>
      <c r="F9" s="114"/>
      <c r="G9" s="114"/>
      <c r="H9" s="114"/>
    </row>
    <row r="10" spans="1:16" x14ac:dyDescent="0.2">
      <c r="A10" s="28" t="s">
        <v>27</v>
      </c>
      <c r="B10" s="21" t="s">
        <v>69</v>
      </c>
      <c r="C10" s="21" t="s">
        <v>70</v>
      </c>
      <c r="D10" s="21" t="s">
        <v>71</v>
      </c>
      <c r="E10" s="21" t="s">
        <v>72</v>
      </c>
      <c r="F10" s="21" t="s">
        <v>73</v>
      </c>
      <c r="G10" s="21" t="s">
        <v>74</v>
      </c>
      <c r="H10" s="21" t="s">
        <v>75</v>
      </c>
      <c r="I10" s="21" t="s">
        <v>30</v>
      </c>
    </row>
    <row r="11" spans="1:16" x14ac:dyDescent="0.2">
      <c r="A11" s="28" t="s">
        <v>31</v>
      </c>
      <c r="B11" s="28">
        <v>1509</v>
      </c>
      <c r="C11" s="28">
        <v>3</v>
      </c>
      <c r="D11" s="28">
        <v>254</v>
      </c>
      <c r="E11" s="28">
        <v>295</v>
      </c>
      <c r="F11" s="28">
        <v>33</v>
      </c>
      <c r="G11" s="28">
        <v>55</v>
      </c>
      <c r="H11" s="28">
        <v>159</v>
      </c>
      <c r="I11" s="28">
        <v>2305</v>
      </c>
    </row>
    <row r="12" spans="1:16" x14ac:dyDescent="0.2">
      <c r="A12" s="28" t="s">
        <v>32</v>
      </c>
      <c r="B12" s="28">
        <v>1366</v>
      </c>
      <c r="C12" s="28">
        <v>4</v>
      </c>
      <c r="D12" s="28">
        <v>368</v>
      </c>
      <c r="E12" s="28">
        <v>366</v>
      </c>
      <c r="F12" s="28">
        <v>40</v>
      </c>
      <c r="G12" s="28">
        <v>85</v>
      </c>
      <c r="H12" s="28">
        <v>246</v>
      </c>
      <c r="I12" s="28">
        <v>2471</v>
      </c>
    </row>
    <row r="13" spans="1:16" x14ac:dyDescent="0.2">
      <c r="A13" s="28" t="s">
        <v>33</v>
      </c>
      <c r="B13" s="28">
        <v>1516</v>
      </c>
      <c r="C13" s="28">
        <v>1</v>
      </c>
      <c r="D13" s="28">
        <v>318</v>
      </c>
      <c r="E13" s="28">
        <v>334</v>
      </c>
      <c r="F13" s="28">
        <v>44</v>
      </c>
      <c r="G13" s="28">
        <v>68</v>
      </c>
      <c r="H13" s="28">
        <v>126</v>
      </c>
      <c r="I13" s="28">
        <v>2406</v>
      </c>
    </row>
    <row r="14" spans="1:16" x14ac:dyDescent="0.2">
      <c r="A14" s="28" t="s">
        <v>34</v>
      </c>
      <c r="B14" s="28">
        <v>1441</v>
      </c>
      <c r="C14" s="28">
        <v>0</v>
      </c>
      <c r="D14" s="28">
        <v>376</v>
      </c>
      <c r="E14" s="28">
        <v>344</v>
      </c>
      <c r="F14" s="28">
        <v>17</v>
      </c>
      <c r="G14" s="28">
        <v>90</v>
      </c>
      <c r="H14" s="28">
        <v>40</v>
      </c>
      <c r="I14" s="28">
        <v>2308</v>
      </c>
    </row>
    <row r="15" spans="1:16" x14ac:dyDescent="0.2">
      <c r="A15" s="28" t="s">
        <v>35</v>
      </c>
      <c r="B15" s="28">
        <v>1447</v>
      </c>
      <c r="C15" s="28">
        <v>0</v>
      </c>
      <c r="D15" s="28">
        <v>313</v>
      </c>
      <c r="E15" s="28">
        <v>316</v>
      </c>
      <c r="F15" s="28">
        <v>16</v>
      </c>
      <c r="G15" s="28">
        <v>96</v>
      </c>
      <c r="H15" s="28">
        <v>23</v>
      </c>
      <c r="I15" s="28">
        <v>2211</v>
      </c>
    </row>
    <row r="16" spans="1:16" x14ac:dyDescent="0.2">
      <c r="A16" s="28" t="s">
        <v>36</v>
      </c>
      <c r="B16" s="28">
        <v>1624</v>
      </c>
      <c r="C16" s="28">
        <v>0</v>
      </c>
      <c r="D16" s="28">
        <v>358</v>
      </c>
      <c r="E16" s="28">
        <v>324</v>
      </c>
      <c r="F16" s="28">
        <v>6</v>
      </c>
      <c r="G16" s="28">
        <v>81</v>
      </c>
      <c r="H16" s="28">
        <v>30</v>
      </c>
      <c r="I16" s="28">
        <v>2423</v>
      </c>
    </row>
    <row r="17" spans="1:9" x14ac:dyDescent="0.2">
      <c r="A17" s="28" t="s">
        <v>37</v>
      </c>
      <c r="B17" s="28">
        <v>2017</v>
      </c>
      <c r="C17" s="28">
        <v>0</v>
      </c>
      <c r="D17" s="28">
        <v>410</v>
      </c>
      <c r="E17" s="28">
        <v>495</v>
      </c>
      <c r="F17" s="28">
        <v>36</v>
      </c>
      <c r="G17" s="28">
        <v>94</v>
      </c>
      <c r="H17" s="28">
        <v>31</v>
      </c>
      <c r="I17" s="28">
        <v>3083</v>
      </c>
    </row>
    <row r="18" spans="1:9" x14ac:dyDescent="0.2">
      <c r="A18" s="28" t="s">
        <v>38</v>
      </c>
      <c r="B18" s="28">
        <v>1669</v>
      </c>
      <c r="C18" s="28">
        <v>0</v>
      </c>
      <c r="D18" s="28">
        <v>429</v>
      </c>
      <c r="E18" s="28">
        <v>466</v>
      </c>
      <c r="F18" s="28">
        <v>109</v>
      </c>
      <c r="G18" s="28">
        <v>121</v>
      </c>
      <c r="H18" s="28">
        <v>33</v>
      </c>
      <c r="I18" s="28">
        <v>2827</v>
      </c>
    </row>
    <row r="19" spans="1:9" x14ac:dyDescent="0.2">
      <c r="A19" s="28" t="s">
        <v>39</v>
      </c>
      <c r="B19" s="28">
        <v>2264</v>
      </c>
      <c r="C19" s="28">
        <v>0</v>
      </c>
      <c r="D19" s="28">
        <v>462</v>
      </c>
      <c r="E19" s="28">
        <v>477</v>
      </c>
      <c r="F19" s="28">
        <v>4</v>
      </c>
      <c r="G19" s="28">
        <v>102</v>
      </c>
      <c r="H19" s="28">
        <v>34</v>
      </c>
      <c r="I19" s="28">
        <v>3343</v>
      </c>
    </row>
    <row r="20" spans="1:9" x14ac:dyDescent="0.2">
      <c r="A20" s="28" t="s">
        <v>40</v>
      </c>
      <c r="B20" s="28">
        <v>2196</v>
      </c>
      <c r="C20" s="28">
        <v>1</v>
      </c>
      <c r="D20" s="28">
        <v>428</v>
      </c>
      <c r="E20" s="28">
        <v>526</v>
      </c>
      <c r="F20" s="28">
        <v>80</v>
      </c>
      <c r="G20" s="28">
        <v>97</v>
      </c>
      <c r="H20" s="28">
        <v>36</v>
      </c>
      <c r="I20" s="28">
        <v>3363</v>
      </c>
    </row>
    <row r="21" spans="1:9" x14ac:dyDescent="0.2">
      <c r="A21" s="28" t="s">
        <v>41</v>
      </c>
      <c r="B21" s="28">
        <v>1935</v>
      </c>
      <c r="C21" s="28">
        <v>0</v>
      </c>
      <c r="D21" s="28">
        <v>332</v>
      </c>
      <c r="E21" s="28">
        <v>421</v>
      </c>
      <c r="F21" s="28">
        <v>84</v>
      </c>
      <c r="G21" s="28">
        <v>77</v>
      </c>
      <c r="H21" s="28">
        <v>121</v>
      </c>
      <c r="I21" s="28">
        <v>2970</v>
      </c>
    </row>
    <row r="22" spans="1:9" x14ac:dyDescent="0.2">
      <c r="A22" s="28" t="s">
        <v>42</v>
      </c>
      <c r="B22" s="28">
        <v>2218</v>
      </c>
      <c r="C22" s="28">
        <v>0</v>
      </c>
      <c r="D22" s="28">
        <v>382</v>
      </c>
      <c r="E22" s="28">
        <v>342</v>
      </c>
      <c r="F22" s="28">
        <v>96</v>
      </c>
      <c r="G22" s="28">
        <v>85</v>
      </c>
      <c r="H22" s="28">
        <v>20</v>
      </c>
      <c r="I22" s="28">
        <v>3143</v>
      </c>
    </row>
    <row r="23" spans="1:9" x14ac:dyDescent="0.2">
      <c r="A23" s="28" t="s">
        <v>43</v>
      </c>
      <c r="B23" s="28">
        <v>1817</v>
      </c>
      <c r="C23" s="28">
        <v>0</v>
      </c>
      <c r="D23" s="28">
        <v>371</v>
      </c>
      <c r="E23" s="28">
        <v>440</v>
      </c>
      <c r="F23" s="28">
        <v>27</v>
      </c>
      <c r="G23" s="28">
        <v>63</v>
      </c>
      <c r="H23" s="28">
        <v>34</v>
      </c>
      <c r="I23" s="28">
        <v>2752</v>
      </c>
    </row>
    <row r="24" spans="1:9" x14ac:dyDescent="0.2">
      <c r="A24" s="28" t="s">
        <v>44</v>
      </c>
      <c r="B24" s="28">
        <v>1742</v>
      </c>
      <c r="C24" s="28">
        <v>0</v>
      </c>
      <c r="D24" s="28">
        <v>334</v>
      </c>
      <c r="E24" s="28">
        <v>299</v>
      </c>
      <c r="F24" s="28">
        <v>88</v>
      </c>
      <c r="G24" s="28">
        <v>88</v>
      </c>
      <c r="H24" s="28">
        <v>46</v>
      </c>
      <c r="I24" s="28">
        <v>2597</v>
      </c>
    </row>
    <row r="25" spans="1:9" x14ac:dyDescent="0.2">
      <c r="A25" s="28" t="s">
        <v>45</v>
      </c>
      <c r="B25" s="28">
        <v>1986</v>
      </c>
      <c r="C25" s="28">
        <v>0</v>
      </c>
      <c r="D25" s="28">
        <v>426</v>
      </c>
      <c r="E25" s="28">
        <v>419</v>
      </c>
      <c r="F25" s="28">
        <v>67</v>
      </c>
      <c r="G25" s="28">
        <v>118</v>
      </c>
      <c r="H25" s="28">
        <v>41</v>
      </c>
      <c r="I25" s="28">
        <v>3057</v>
      </c>
    </row>
    <row r="26" spans="1:9" x14ac:dyDescent="0.2">
      <c r="A26" s="28" t="s">
        <v>46</v>
      </c>
      <c r="B26" s="28">
        <v>1659</v>
      </c>
      <c r="C26" s="28">
        <v>0</v>
      </c>
      <c r="D26" s="28">
        <v>385</v>
      </c>
      <c r="E26" s="28">
        <v>468</v>
      </c>
      <c r="F26" s="28">
        <v>24</v>
      </c>
      <c r="G26" s="28">
        <v>101</v>
      </c>
      <c r="H26" s="28">
        <v>23</v>
      </c>
      <c r="I26" s="28">
        <v>2660</v>
      </c>
    </row>
    <row r="27" spans="1:9" x14ac:dyDescent="0.2">
      <c r="A27" s="28" t="s">
        <v>47</v>
      </c>
      <c r="B27" s="28">
        <v>1673</v>
      </c>
      <c r="C27" s="28">
        <v>1</v>
      </c>
      <c r="D27" s="28">
        <v>397</v>
      </c>
      <c r="E27" s="28">
        <v>328</v>
      </c>
      <c r="F27" s="28">
        <v>26</v>
      </c>
      <c r="G27" s="28">
        <v>138</v>
      </c>
      <c r="H27" s="28">
        <v>21</v>
      </c>
      <c r="I27" s="28">
        <v>2583</v>
      </c>
    </row>
    <row r="28" spans="1:9" x14ac:dyDescent="0.2">
      <c r="A28" s="28" t="s">
        <v>48</v>
      </c>
      <c r="B28" s="28">
        <v>1924</v>
      </c>
      <c r="C28" s="28">
        <v>2</v>
      </c>
      <c r="D28" s="28">
        <v>459</v>
      </c>
      <c r="E28" s="28">
        <v>464</v>
      </c>
      <c r="F28" s="28">
        <v>4</v>
      </c>
      <c r="G28" s="28">
        <v>143</v>
      </c>
      <c r="H28" s="28">
        <v>39</v>
      </c>
      <c r="I28" s="28">
        <v>3033</v>
      </c>
    </row>
    <row r="29" spans="1:9" x14ac:dyDescent="0.2">
      <c r="A29" s="28" t="s">
        <v>49</v>
      </c>
      <c r="B29" s="28">
        <v>1730</v>
      </c>
      <c r="C29" s="28">
        <v>5</v>
      </c>
      <c r="D29" s="28">
        <v>364</v>
      </c>
      <c r="E29" s="28">
        <v>432</v>
      </c>
      <c r="F29" s="28">
        <v>3</v>
      </c>
      <c r="G29" s="28">
        <v>154</v>
      </c>
      <c r="H29" s="28">
        <v>120</v>
      </c>
      <c r="I29" s="28">
        <v>2803</v>
      </c>
    </row>
    <row r="30" spans="1:9" x14ac:dyDescent="0.2">
      <c r="A30" s="28" t="s">
        <v>50</v>
      </c>
      <c r="B30" s="28">
        <v>1541</v>
      </c>
      <c r="C30" s="28">
        <v>0</v>
      </c>
      <c r="D30" s="28">
        <v>511</v>
      </c>
      <c r="E30" s="28">
        <v>748</v>
      </c>
      <c r="F30" s="28">
        <v>52</v>
      </c>
      <c r="G30" s="28">
        <v>136</v>
      </c>
      <c r="H30" s="28">
        <v>217</v>
      </c>
      <c r="I30" s="28">
        <v>3205</v>
      </c>
    </row>
    <row r="31" spans="1:9" x14ac:dyDescent="0.2">
      <c r="A31" s="28" t="s">
        <v>51</v>
      </c>
      <c r="B31" s="28">
        <v>1676</v>
      </c>
      <c r="C31" s="28">
        <v>1</v>
      </c>
      <c r="D31" s="28">
        <v>405</v>
      </c>
      <c r="E31" s="28">
        <v>478</v>
      </c>
      <c r="F31" s="28">
        <v>13</v>
      </c>
      <c r="G31" s="28">
        <v>144</v>
      </c>
      <c r="H31" s="28">
        <v>561</v>
      </c>
      <c r="I31" s="28">
        <v>3277</v>
      </c>
    </row>
    <row r="32" spans="1:9" x14ac:dyDescent="0.2">
      <c r="A32" s="28" t="s">
        <v>52</v>
      </c>
      <c r="B32" s="28">
        <v>991</v>
      </c>
      <c r="C32" s="28">
        <v>10</v>
      </c>
      <c r="D32" s="28">
        <v>153</v>
      </c>
      <c r="E32" s="28">
        <v>433</v>
      </c>
      <c r="F32" s="28">
        <v>426</v>
      </c>
      <c r="G32" s="28">
        <v>113</v>
      </c>
      <c r="H32" s="28">
        <v>421</v>
      </c>
      <c r="I32" s="28">
        <v>2537</v>
      </c>
    </row>
    <row r="33" spans="1:9" x14ac:dyDescent="0.2">
      <c r="A33" s="28" t="s">
        <v>53</v>
      </c>
      <c r="B33" s="28">
        <v>841</v>
      </c>
      <c r="C33" s="28">
        <v>19</v>
      </c>
      <c r="D33" s="28">
        <v>260</v>
      </c>
      <c r="E33" s="28">
        <v>1895</v>
      </c>
      <c r="F33" s="28">
        <v>206</v>
      </c>
      <c r="G33" s="28">
        <v>336</v>
      </c>
      <c r="H33" s="28">
        <v>582</v>
      </c>
      <c r="I33" s="28">
        <v>4120</v>
      </c>
    </row>
    <row r="34" spans="1:9" x14ac:dyDescent="0.2">
      <c r="A34" s="28" t="s">
        <v>54</v>
      </c>
      <c r="B34" s="28">
        <v>717</v>
      </c>
      <c r="C34" s="28">
        <v>16</v>
      </c>
      <c r="D34" s="28">
        <v>57</v>
      </c>
      <c r="E34" s="28">
        <v>171</v>
      </c>
      <c r="F34" s="28">
        <v>5</v>
      </c>
      <c r="G34" s="28">
        <v>103</v>
      </c>
      <c r="H34" s="28">
        <v>563</v>
      </c>
      <c r="I34" s="28">
        <v>1616</v>
      </c>
    </row>
    <row r="35" spans="1:9" x14ac:dyDescent="0.2">
      <c r="A35" s="29" t="s">
        <v>55</v>
      </c>
      <c r="B35" s="29">
        <v>473</v>
      </c>
      <c r="C35" s="29">
        <v>0</v>
      </c>
      <c r="D35" s="29">
        <v>32</v>
      </c>
      <c r="E35" s="29">
        <v>187</v>
      </c>
      <c r="F35" s="29">
        <v>112</v>
      </c>
      <c r="G35" s="29">
        <v>104</v>
      </c>
      <c r="H35" s="29">
        <v>251</v>
      </c>
      <c r="I35" s="29">
        <v>1159</v>
      </c>
    </row>
    <row r="36" spans="1:9" x14ac:dyDescent="0.2">
      <c r="A36" s="112" t="s">
        <v>56</v>
      </c>
      <c r="B36" s="112"/>
      <c r="C36" s="112"/>
      <c r="D36" s="112"/>
      <c r="E36" s="112"/>
      <c r="F36" s="112"/>
      <c r="G36" s="112"/>
      <c r="H36" s="112"/>
      <c r="I36" s="112"/>
    </row>
    <row r="37" spans="1:9" ht="22.5" customHeight="1" x14ac:dyDescent="0.2">
      <c r="A37" s="112" t="s">
        <v>57</v>
      </c>
      <c r="B37" s="112"/>
      <c r="C37" s="112"/>
      <c r="D37" s="112"/>
      <c r="E37" s="112"/>
      <c r="F37" s="112"/>
      <c r="G37" s="112"/>
      <c r="H37" s="112"/>
      <c r="I37" s="112"/>
    </row>
    <row r="38" spans="1:9" ht="22.5" customHeight="1" x14ac:dyDescent="0.2">
      <c r="A38" s="112" t="s">
        <v>76</v>
      </c>
      <c r="B38" s="112"/>
      <c r="C38" s="112"/>
      <c r="D38" s="112"/>
      <c r="E38" s="112"/>
      <c r="F38" s="112"/>
      <c r="G38" s="112"/>
      <c r="H38" s="112"/>
      <c r="I38" s="112"/>
    </row>
    <row r="39" spans="1:9" x14ac:dyDescent="0.2">
      <c r="A39" s="112" t="s">
        <v>77</v>
      </c>
      <c r="B39" s="112"/>
      <c r="C39" s="112"/>
      <c r="D39" s="112"/>
      <c r="E39" s="112"/>
      <c r="F39" s="112"/>
      <c r="G39" s="112"/>
      <c r="H39" s="112"/>
      <c r="I39" s="112"/>
    </row>
    <row r="40" spans="1:9" x14ac:dyDescent="0.2">
      <c r="A40" s="112" t="s">
        <v>59</v>
      </c>
      <c r="B40" s="112"/>
      <c r="C40" s="112"/>
      <c r="D40" s="112"/>
      <c r="E40" s="112"/>
      <c r="F40" s="112"/>
      <c r="G40" s="112"/>
      <c r="H40" s="112"/>
      <c r="I40" s="112"/>
    </row>
  </sheetData>
  <sheetProtection sheet="1"/>
  <mergeCells count="7">
    <mergeCell ref="A39:I39"/>
    <mergeCell ref="A40:I40"/>
    <mergeCell ref="B1:E1"/>
    <mergeCell ref="B9:H9"/>
    <mergeCell ref="A36:I36"/>
    <mergeCell ref="A37:I37"/>
    <mergeCell ref="A38:I38"/>
  </mergeCells>
  <hyperlinks>
    <hyperlink ref="A7" r:id="rId1" xr:uid="{00000000-0004-0000-0300-000000000000}"/>
  </hyperlinks>
  <pageMargins left="0.7" right="0.7" top="0.75" bottom="0.75" header="0.3" footer="0.3"/>
  <pageSetup paperSize="9" orientation="portrait"/>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P25"/>
  <sheetViews>
    <sheetView showGridLines="0" workbookViewId="0">
      <pane ySplit="5" topLeftCell="A6" activePane="bottomLeft" state="frozen"/>
      <selection pane="bottomLeft" activeCell="A4" sqref="A4"/>
    </sheetView>
  </sheetViews>
  <sheetFormatPr defaultColWidth="12" defaultRowHeight="11.25" x14ac:dyDescent="0.2"/>
  <cols>
    <col min="1" max="1" width="2.1640625" customWidth="1"/>
    <col min="2" max="2" width="53.33203125" customWidth="1"/>
    <col min="3" max="3" width="35.33203125" customWidth="1"/>
    <col min="4" max="11" width="9.1640625" customWidth="1"/>
  </cols>
  <sheetData>
    <row r="1" spans="1:16" ht="71.25" customHeight="1" x14ac:dyDescent="0.55000000000000004">
      <c r="A1" s="16"/>
      <c r="B1" s="113"/>
      <c r="C1" s="113"/>
      <c r="D1" s="113"/>
      <c r="E1" s="113"/>
      <c r="F1" s="11"/>
      <c r="G1" s="11"/>
      <c r="H1" s="11"/>
      <c r="I1" s="11"/>
      <c r="J1" s="11"/>
      <c r="K1" s="11"/>
      <c r="L1" s="15"/>
      <c r="M1" s="15"/>
      <c r="N1" s="15"/>
      <c r="O1" s="15"/>
      <c r="P1" s="15"/>
    </row>
    <row r="2" spans="1:16" ht="18" customHeight="1" x14ac:dyDescent="0.55000000000000004">
      <c r="A2" s="16"/>
      <c r="B2" s="10"/>
      <c r="C2" s="10"/>
      <c r="D2" s="11"/>
      <c r="E2" s="11"/>
      <c r="F2" s="11"/>
      <c r="G2" s="11"/>
      <c r="H2" s="11"/>
      <c r="I2" s="11"/>
      <c r="J2" s="11"/>
      <c r="K2" s="11"/>
      <c r="L2" s="15"/>
      <c r="M2" s="15"/>
      <c r="N2" s="15"/>
      <c r="O2" s="15"/>
      <c r="P2" s="15"/>
    </row>
    <row r="3" spans="1:16" ht="32.450000000000003" customHeight="1" x14ac:dyDescent="0.2">
      <c r="A3" s="13" t="s">
        <v>4</v>
      </c>
      <c r="B3" s="13"/>
      <c r="C3" s="13"/>
      <c r="D3" s="11"/>
      <c r="E3" s="11"/>
      <c r="F3" s="11"/>
      <c r="G3" s="11"/>
      <c r="H3" s="11"/>
      <c r="I3" s="11"/>
      <c r="J3" s="11"/>
      <c r="K3" s="11"/>
      <c r="L3" s="15"/>
      <c r="M3" s="15"/>
      <c r="N3" s="15"/>
      <c r="O3" s="15"/>
      <c r="P3" s="15"/>
    </row>
    <row r="4" spans="1:16" ht="3.95" customHeight="1" x14ac:dyDescent="0.2"/>
    <row r="5" spans="1:16" ht="15.95" customHeight="1" x14ac:dyDescent="0.3">
      <c r="B5" s="89" t="s">
        <v>0</v>
      </c>
    </row>
    <row r="6" spans="1:16" ht="3.95" customHeight="1" x14ac:dyDescent="0.2">
      <c r="B6" s="91"/>
    </row>
    <row r="7" spans="1:16" ht="172.5" customHeight="1" x14ac:dyDescent="0.2">
      <c r="B7" s="121" t="s">
        <v>10</v>
      </c>
      <c r="C7" s="121"/>
      <c r="D7" s="121"/>
      <c r="E7" s="121"/>
      <c r="F7" s="121"/>
      <c r="G7" s="121"/>
      <c r="H7" s="121"/>
      <c r="I7" s="121"/>
      <c r="J7" s="121"/>
    </row>
    <row r="8" spans="1:16" ht="12.75" customHeight="1" x14ac:dyDescent="0.2">
      <c r="B8" s="88"/>
    </row>
    <row r="9" spans="1:16" ht="12.75" customHeight="1" x14ac:dyDescent="0.2">
      <c r="B9" s="92" t="s">
        <v>5</v>
      </c>
    </row>
    <row r="10" spans="1:16" ht="3.95" customHeight="1" x14ac:dyDescent="0.2">
      <c r="B10" s="91"/>
    </row>
    <row r="11" spans="1:16" ht="92.25" customHeight="1" x14ac:dyDescent="0.2">
      <c r="B11" s="121" t="s">
        <v>8</v>
      </c>
      <c r="C11" s="121"/>
      <c r="D11" s="121"/>
      <c r="E11" s="121"/>
      <c r="F11" s="121"/>
      <c r="G11" s="121"/>
      <c r="H11" s="121"/>
      <c r="I11" s="121"/>
      <c r="J11" s="121"/>
    </row>
    <row r="12" spans="1:16" ht="12.75" customHeight="1" x14ac:dyDescent="0.2">
      <c r="B12" s="90"/>
      <c r="C12" s="90"/>
      <c r="D12" s="90"/>
      <c r="E12" s="90"/>
      <c r="F12" s="90"/>
      <c r="G12" s="90"/>
      <c r="H12" s="90"/>
      <c r="I12" s="90"/>
      <c r="J12" s="90"/>
    </row>
    <row r="13" spans="1:16" ht="12.75" customHeight="1" x14ac:dyDescent="0.2">
      <c r="B13" s="92" t="s">
        <v>6</v>
      </c>
      <c r="C13" s="90"/>
      <c r="D13" s="90"/>
      <c r="E13" s="90"/>
      <c r="F13" s="90"/>
      <c r="G13" s="90"/>
      <c r="H13" s="90"/>
      <c r="I13" s="90"/>
      <c r="J13" s="90"/>
    </row>
    <row r="14" spans="1:16" ht="3.95" customHeight="1" x14ac:dyDescent="0.2">
      <c r="B14" s="90"/>
      <c r="C14" s="90"/>
      <c r="D14" s="90"/>
      <c r="E14" s="90"/>
      <c r="F14" s="90"/>
      <c r="G14" s="90"/>
      <c r="H14" s="90"/>
      <c r="I14" s="90"/>
      <c r="J14" s="90"/>
    </row>
    <row r="15" spans="1:16" ht="68.25" customHeight="1" x14ac:dyDescent="0.2">
      <c r="B15" s="121" t="s">
        <v>7</v>
      </c>
      <c r="C15" s="121"/>
      <c r="D15" s="121"/>
      <c r="E15" s="121"/>
      <c r="F15" s="121"/>
      <c r="G15" s="121"/>
      <c r="H15" s="121"/>
      <c r="I15" s="121"/>
      <c r="J15" s="121"/>
    </row>
    <row r="16" spans="1:16" ht="12.75" customHeight="1" x14ac:dyDescent="0.2">
      <c r="B16" s="90"/>
      <c r="C16" s="90"/>
      <c r="D16" s="90"/>
    </row>
    <row r="17" spans="2:10" ht="12.75" customHeight="1" x14ac:dyDescent="0.2">
      <c r="B17" s="92" t="s">
        <v>9</v>
      </c>
      <c r="C17" s="90"/>
      <c r="D17" s="90"/>
    </row>
    <row r="18" spans="2:10" ht="3.95" customHeight="1" x14ac:dyDescent="0.2">
      <c r="B18" s="91"/>
      <c r="C18" s="91"/>
      <c r="D18" s="91"/>
      <c r="E18" s="91"/>
      <c r="F18" s="91"/>
      <c r="G18" s="91"/>
      <c r="H18" s="91"/>
      <c r="I18" s="91"/>
      <c r="J18" s="91"/>
    </row>
    <row r="19" spans="2:10" ht="41.25" customHeight="1" x14ac:dyDescent="0.2">
      <c r="B19" s="121" t="s">
        <v>11</v>
      </c>
      <c r="C19" s="121"/>
      <c r="D19" s="121"/>
      <c r="E19" s="121"/>
      <c r="F19" s="121"/>
      <c r="G19" s="121"/>
      <c r="H19" s="121"/>
      <c r="I19" s="121"/>
      <c r="J19" s="121"/>
    </row>
    <row r="20" spans="2:10" ht="12.75" customHeight="1" x14ac:dyDescent="0.2">
      <c r="B20" s="91"/>
      <c r="C20" s="90"/>
      <c r="D20" s="90"/>
    </row>
    <row r="21" spans="2:10" ht="12.75" customHeight="1" x14ac:dyDescent="0.2">
      <c r="B21" s="92" t="s">
        <v>1</v>
      </c>
    </row>
    <row r="22" spans="2:10" ht="3.95" customHeight="1" x14ac:dyDescent="0.2">
      <c r="B22" s="92"/>
    </row>
    <row r="23" spans="2:10" ht="12.75" customHeight="1" x14ac:dyDescent="0.2">
      <c r="B23" s="93" t="s">
        <v>2</v>
      </c>
      <c r="C23" s="94" t="s">
        <v>3</v>
      </c>
    </row>
    <row r="25" spans="2:10" x14ac:dyDescent="0.2">
      <c r="B25" s="6" t="s">
        <v>23</v>
      </c>
    </row>
  </sheetData>
  <mergeCells count="5">
    <mergeCell ref="B1:E1"/>
    <mergeCell ref="B7:J7"/>
    <mergeCell ref="B11:J11"/>
    <mergeCell ref="B15:J15"/>
    <mergeCell ref="B19:J19"/>
  </mergeCells>
  <hyperlinks>
    <hyperlink ref="C23" r:id="rId1" xr:uid="{00000000-0004-0000-2100-000000000000}"/>
    <hyperlink ref="B25" r:id="rId2" xr:uid="{00000000-0004-0000-2100-000001000000}"/>
  </hyperlinks>
  <pageMargins left="0.7" right="0.7" top="0.75" bottom="0.75" header="0.3" footer="0.3"/>
  <pageSetup paperSize="9" orientation="portrait"/>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39"/>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113"/>
      <c r="C1" s="113"/>
      <c r="D1" s="113"/>
      <c r="E1" s="113"/>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79</v>
      </c>
    </row>
    <row r="6" spans="1:16" ht="15.95" customHeight="1" x14ac:dyDescent="0.2">
      <c r="A6" s="12" t="s">
        <v>25</v>
      </c>
    </row>
    <row r="7" spans="1:16" ht="15" customHeight="1" x14ac:dyDescent="0.2">
      <c r="A7" s="6" t="s">
        <v>23</v>
      </c>
    </row>
    <row r="9" spans="1:16" x14ac:dyDescent="0.2">
      <c r="A9" s="18"/>
      <c r="B9" s="18"/>
      <c r="C9" s="18"/>
      <c r="D9" s="18"/>
      <c r="E9" s="18"/>
      <c r="F9" s="18"/>
      <c r="G9" s="18"/>
      <c r="H9" s="18"/>
      <c r="I9" s="18"/>
    </row>
    <row r="10" spans="1:16" ht="33.75" x14ac:dyDescent="0.2">
      <c r="A10" s="30" t="s">
        <v>27</v>
      </c>
      <c r="B10" s="21" t="s">
        <v>80</v>
      </c>
      <c r="C10" s="21" t="s">
        <v>81</v>
      </c>
      <c r="D10" s="21" t="s">
        <v>82</v>
      </c>
      <c r="E10" s="21" t="s">
        <v>83</v>
      </c>
      <c r="F10" s="21" t="s">
        <v>84</v>
      </c>
      <c r="G10" s="21" t="s">
        <v>85</v>
      </c>
      <c r="H10" s="21" t="s">
        <v>86</v>
      </c>
      <c r="I10" s="21" t="s">
        <v>30</v>
      </c>
    </row>
    <row r="11" spans="1:16" x14ac:dyDescent="0.2">
      <c r="A11" s="30" t="s">
        <v>31</v>
      </c>
      <c r="B11" s="30">
        <v>76863</v>
      </c>
      <c r="C11" s="30">
        <v>22804</v>
      </c>
      <c r="D11" s="30">
        <v>3126</v>
      </c>
      <c r="E11" s="30">
        <v>970</v>
      </c>
      <c r="F11" s="30">
        <v>759</v>
      </c>
      <c r="G11" s="30">
        <v>4414</v>
      </c>
      <c r="H11" s="30">
        <v>2</v>
      </c>
      <c r="I11" s="30">
        <v>108938</v>
      </c>
    </row>
    <row r="12" spans="1:16" x14ac:dyDescent="0.2">
      <c r="A12" s="30" t="s">
        <v>32</v>
      </c>
      <c r="B12" s="30">
        <v>64733</v>
      </c>
      <c r="C12" s="30">
        <v>21855</v>
      </c>
      <c r="D12" s="30">
        <v>3717</v>
      </c>
      <c r="E12" s="30">
        <v>1164</v>
      </c>
      <c r="F12" s="30">
        <v>919</v>
      </c>
      <c r="G12" s="30">
        <v>4549</v>
      </c>
      <c r="H12" s="30">
        <v>0</v>
      </c>
      <c r="I12" s="30">
        <v>96937</v>
      </c>
    </row>
    <row r="13" spans="1:16" x14ac:dyDescent="0.2">
      <c r="A13" s="30" t="s">
        <v>33</v>
      </c>
      <c r="B13" s="30">
        <v>106142</v>
      </c>
      <c r="C13" s="30">
        <v>21177</v>
      </c>
      <c r="D13" s="30">
        <v>3432</v>
      </c>
      <c r="E13" s="30">
        <v>1019</v>
      </c>
      <c r="F13" s="30">
        <v>664</v>
      </c>
      <c r="G13" s="30">
        <v>3876</v>
      </c>
      <c r="H13" s="30">
        <v>0</v>
      </c>
      <c r="I13" s="30">
        <v>136310</v>
      </c>
    </row>
    <row r="14" spans="1:16" x14ac:dyDescent="0.2">
      <c r="A14" s="30" t="s">
        <v>34</v>
      </c>
      <c r="B14" s="30">
        <v>76411</v>
      </c>
      <c r="C14" s="30">
        <v>16665</v>
      </c>
      <c r="D14" s="30">
        <v>5910</v>
      </c>
      <c r="E14" s="30">
        <v>2942</v>
      </c>
      <c r="F14" s="30">
        <v>367</v>
      </c>
      <c r="G14" s="30">
        <v>5417</v>
      </c>
      <c r="H14" s="30">
        <v>0</v>
      </c>
      <c r="I14" s="30">
        <v>107712</v>
      </c>
    </row>
    <row r="15" spans="1:16" x14ac:dyDescent="0.2">
      <c r="A15" s="30" t="s">
        <v>35</v>
      </c>
      <c r="B15" s="30">
        <v>66612</v>
      </c>
      <c r="C15" s="30">
        <v>16831</v>
      </c>
      <c r="D15" s="30">
        <v>3311</v>
      </c>
      <c r="E15" s="30">
        <v>1328</v>
      </c>
      <c r="F15" s="30">
        <v>268</v>
      </c>
      <c r="G15" s="30">
        <v>5947</v>
      </c>
      <c r="H15" s="30">
        <v>0</v>
      </c>
      <c r="I15" s="30">
        <v>94297</v>
      </c>
    </row>
    <row r="16" spans="1:16" x14ac:dyDescent="0.2">
      <c r="A16" s="30" t="s">
        <v>36</v>
      </c>
      <c r="B16" s="30">
        <v>70109</v>
      </c>
      <c r="C16" s="30">
        <v>16892</v>
      </c>
      <c r="D16" s="30">
        <v>3619</v>
      </c>
      <c r="E16" s="30">
        <v>1438</v>
      </c>
      <c r="F16" s="30">
        <v>374</v>
      </c>
      <c r="G16" s="30">
        <v>4655</v>
      </c>
      <c r="H16" s="30">
        <v>0</v>
      </c>
      <c r="I16" s="30">
        <v>97087</v>
      </c>
    </row>
    <row r="17" spans="1:9" x14ac:dyDescent="0.2">
      <c r="A17" s="30" t="s">
        <v>37</v>
      </c>
      <c r="B17" s="30">
        <v>83587</v>
      </c>
      <c r="C17" s="30">
        <v>20156</v>
      </c>
      <c r="D17" s="30">
        <v>4843</v>
      </c>
      <c r="E17" s="30">
        <v>1889</v>
      </c>
      <c r="F17" s="30">
        <v>866</v>
      </c>
      <c r="G17" s="30">
        <v>5997</v>
      </c>
      <c r="H17" s="30">
        <v>0</v>
      </c>
      <c r="I17" s="30">
        <v>117338</v>
      </c>
    </row>
    <row r="18" spans="1:9" x14ac:dyDescent="0.2">
      <c r="A18" s="30" t="s">
        <v>38</v>
      </c>
      <c r="B18" s="30">
        <v>61086</v>
      </c>
      <c r="C18" s="30">
        <v>18399</v>
      </c>
      <c r="D18" s="30">
        <v>3393</v>
      </c>
      <c r="E18" s="30">
        <v>1570</v>
      </c>
      <c r="F18" s="30">
        <v>522</v>
      </c>
      <c r="G18" s="30">
        <v>4032</v>
      </c>
      <c r="H18" s="30">
        <v>0</v>
      </c>
      <c r="I18" s="30">
        <v>89002</v>
      </c>
    </row>
    <row r="19" spans="1:9" x14ac:dyDescent="0.2">
      <c r="A19" s="30" t="s">
        <v>39</v>
      </c>
      <c r="B19" s="30">
        <v>79783</v>
      </c>
      <c r="C19" s="30">
        <v>19574</v>
      </c>
      <c r="D19" s="30">
        <v>4197</v>
      </c>
      <c r="E19" s="30">
        <v>2165</v>
      </c>
      <c r="F19" s="30">
        <v>629</v>
      </c>
      <c r="G19" s="30">
        <v>4227</v>
      </c>
      <c r="H19" s="30">
        <v>0</v>
      </c>
      <c r="I19" s="30">
        <v>110575</v>
      </c>
    </row>
    <row r="20" spans="1:9" x14ac:dyDescent="0.2">
      <c r="A20" s="30" t="s">
        <v>40</v>
      </c>
      <c r="B20" s="30">
        <v>80670</v>
      </c>
      <c r="C20" s="30">
        <v>22663</v>
      </c>
      <c r="D20" s="30">
        <v>4419</v>
      </c>
      <c r="E20" s="30">
        <v>2110</v>
      </c>
      <c r="F20" s="30">
        <v>740</v>
      </c>
      <c r="G20" s="30">
        <v>5063</v>
      </c>
      <c r="H20" s="30">
        <v>0</v>
      </c>
      <c r="I20" s="30">
        <v>115665</v>
      </c>
    </row>
    <row r="21" spans="1:9" x14ac:dyDescent="0.2">
      <c r="A21" s="30" t="s">
        <v>41</v>
      </c>
      <c r="B21" s="30">
        <v>78375</v>
      </c>
      <c r="C21" s="30">
        <v>17999</v>
      </c>
      <c r="D21" s="30">
        <v>4178</v>
      </c>
      <c r="E21" s="30">
        <v>1857</v>
      </c>
      <c r="F21" s="30">
        <v>635</v>
      </c>
      <c r="G21" s="30">
        <v>3026</v>
      </c>
      <c r="H21" s="30">
        <v>0</v>
      </c>
      <c r="I21" s="30">
        <v>106070</v>
      </c>
    </row>
    <row r="22" spans="1:9" x14ac:dyDescent="0.2">
      <c r="A22" s="30" t="s">
        <v>42</v>
      </c>
      <c r="B22" s="30">
        <v>87819</v>
      </c>
      <c r="C22" s="30">
        <v>23563</v>
      </c>
      <c r="D22" s="30">
        <v>4688</v>
      </c>
      <c r="E22" s="30">
        <v>2268</v>
      </c>
      <c r="F22" s="30">
        <v>805</v>
      </c>
      <c r="G22" s="30">
        <v>6546</v>
      </c>
      <c r="H22" s="30">
        <v>0</v>
      </c>
      <c r="I22" s="30">
        <v>125689</v>
      </c>
    </row>
    <row r="23" spans="1:9" x14ac:dyDescent="0.2">
      <c r="A23" s="30" t="s">
        <v>43</v>
      </c>
      <c r="B23" s="30">
        <v>87075</v>
      </c>
      <c r="C23" s="30">
        <v>24654</v>
      </c>
      <c r="D23" s="30">
        <v>4608</v>
      </c>
      <c r="E23" s="30">
        <v>2051</v>
      </c>
      <c r="F23" s="30">
        <v>486</v>
      </c>
      <c r="G23" s="30">
        <v>7157</v>
      </c>
      <c r="H23" s="30">
        <v>0</v>
      </c>
      <c r="I23" s="30">
        <v>126031</v>
      </c>
    </row>
    <row r="24" spans="1:9" x14ac:dyDescent="0.2">
      <c r="A24" s="30" t="s">
        <v>44</v>
      </c>
      <c r="B24" s="30">
        <v>76207</v>
      </c>
      <c r="C24" s="30">
        <v>23051</v>
      </c>
      <c r="D24" s="30">
        <v>3680</v>
      </c>
      <c r="E24" s="30">
        <v>2089</v>
      </c>
      <c r="F24" s="30">
        <v>278</v>
      </c>
      <c r="G24" s="30">
        <v>4959</v>
      </c>
      <c r="H24" s="30">
        <v>0</v>
      </c>
      <c r="I24" s="30">
        <v>110264</v>
      </c>
    </row>
    <row r="25" spans="1:9" x14ac:dyDescent="0.2">
      <c r="A25" s="30" t="s">
        <v>45</v>
      </c>
      <c r="B25" s="30">
        <v>77507</v>
      </c>
      <c r="C25" s="30">
        <v>24021</v>
      </c>
      <c r="D25" s="30">
        <v>4530</v>
      </c>
      <c r="E25" s="30">
        <v>2150</v>
      </c>
      <c r="F25" s="30">
        <v>359</v>
      </c>
      <c r="G25" s="30">
        <v>4878</v>
      </c>
      <c r="H25" s="30">
        <v>0</v>
      </c>
      <c r="I25" s="30">
        <v>113445</v>
      </c>
    </row>
    <row r="26" spans="1:9" x14ac:dyDescent="0.2">
      <c r="A26" s="30" t="s">
        <v>46</v>
      </c>
      <c r="B26" s="30">
        <v>78241</v>
      </c>
      <c r="C26" s="30">
        <v>23402</v>
      </c>
      <c r="D26" s="30">
        <v>4422</v>
      </c>
      <c r="E26" s="30">
        <v>1801</v>
      </c>
      <c r="F26" s="30">
        <v>394</v>
      </c>
      <c r="G26" s="30">
        <v>4022</v>
      </c>
      <c r="H26" s="30">
        <v>0</v>
      </c>
      <c r="I26" s="30">
        <v>112282</v>
      </c>
    </row>
    <row r="27" spans="1:9" x14ac:dyDescent="0.2">
      <c r="A27" s="30" t="s">
        <v>47</v>
      </c>
      <c r="B27" s="30">
        <v>64241</v>
      </c>
      <c r="C27" s="30">
        <v>22112</v>
      </c>
      <c r="D27" s="30">
        <v>3000</v>
      </c>
      <c r="E27" s="30">
        <v>1400</v>
      </c>
      <c r="F27" s="30">
        <v>273</v>
      </c>
      <c r="G27" s="30">
        <v>6486</v>
      </c>
      <c r="H27" s="30">
        <v>0</v>
      </c>
      <c r="I27" s="30">
        <v>97512</v>
      </c>
    </row>
    <row r="28" spans="1:9" x14ac:dyDescent="0.2">
      <c r="A28" s="30" t="s">
        <v>48</v>
      </c>
      <c r="B28" s="30">
        <v>80351</v>
      </c>
      <c r="C28" s="30">
        <v>31385</v>
      </c>
      <c r="D28" s="30">
        <v>4496</v>
      </c>
      <c r="E28" s="30">
        <v>1973</v>
      </c>
      <c r="F28" s="30">
        <v>451</v>
      </c>
      <c r="G28" s="30">
        <v>5548</v>
      </c>
      <c r="H28" s="30">
        <v>0</v>
      </c>
      <c r="I28" s="30">
        <v>124204</v>
      </c>
    </row>
    <row r="29" spans="1:9" x14ac:dyDescent="0.2">
      <c r="A29" s="30" t="s">
        <v>49</v>
      </c>
      <c r="B29" s="30">
        <v>83775</v>
      </c>
      <c r="C29" s="30">
        <v>29188</v>
      </c>
      <c r="D29" s="30">
        <v>3580</v>
      </c>
      <c r="E29" s="30">
        <v>2338</v>
      </c>
      <c r="F29" s="30">
        <v>413</v>
      </c>
      <c r="G29" s="30">
        <v>5796</v>
      </c>
      <c r="H29" s="30">
        <v>0</v>
      </c>
      <c r="I29" s="30">
        <v>125090</v>
      </c>
    </row>
    <row r="30" spans="1:9" x14ac:dyDescent="0.2">
      <c r="A30" s="30" t="s">
        <v>50</v>
      </c>
      <c r="B30" s="30">
        <v>81498</v>
      </c>
      <c r="C30" s="30">
        <v>30989</v>
      </c>
      <c r="D30" s="30">
        <v>4335</v>
      </c>
      <c r="E30" s="30">
        <v>2155</v>
      </c>
      <c r="F30" s="30">
        <v>353</v>
      </c>
      <c r="G30" s="30">
        <v>4569</v>
      </c>
      <c r="H30" s="30">
        <v>0</v>
      </c>
      <c r="I30" s="30">
        <v>123899</v>
      </c>
    </row>
    <row r="31" spans="1:9" x14ac:dyDescent="0.2">
      <c r="A31" s="30" t="s">
        <v>51</v>
      </c>
      <c r="B31" s="30">
        <v>96802</v>
      </c>
      <c r="C31" s="30">
        <v>25082</v>
      </c>
      <c r="D31" s="30">
        <v>5379</v>
      </c>
      <c r="E31" s="30">
        <v>2323</v>
      </c>
      <c r="F31" s="30">
        <v>364</v>
      </c>
      <c r="G31" s="30">
        <v>6956</v>
      </c>
      <c r="H31" s="30">
        <v>0</v>
      </c>
      <c r="I31" s="30">
        <v>136906</v>
      </c>
    </row>
    <row r="32" spans="1:9" x14ac:dyDescent="0.2">
      <c r="A32" s="30" t="s">
        <v>52</v>
      </c>
      <c r="B32" s="30">
        <v>84314</v>
      </c>
      <c r="C32" s="30">
        <v>22836</v>
      </c>
      <c r="D32" s="30">
        <v>4239</v>
      </c>
      <c r="E32" s="30">
        <v>1827</v>
      </c>
      <c r="F32" s="30">
        <v>379</v>
      </c>
      <c r="G32" s="30">
        <v>5125</v>
      </c>
      <c r="H32" s="30">
        <v>0</v>
      </c>
      <c r="I32" s="30">
        <v>118720</v>
      </c>
    </row>
    <row r="33" spans="1:9" x14ac:dyDescent="0.2">
      <c r="A33" s="30" t="s">
        <v>53</v>
      </c>
      <c r="B33" s="30">
        <v>80556</v>
      </c>
      <c r="C33" s="30">
        <v>23102</v>
      </c>
      <c r="D33" s="30">
        <v>4919</v>
      </c>
      <c r="E33" s="30">
        <v>2202</v>
      </c>
      <c r="F33" s="30">
        <v>524</v>
      </c>
      <c r="G33" s="30">
        <v>5582</v>
      </c>
      <c r="H33" s="30">
        <v>0</v>
      </c>
      <c r="I33" s="30">
        <v>116885</v>
      </c>
    </row>
    <row r="34" spans="1:9" x14ac:dyDescent="0.2">
      <c r="A34" s="30" t="s">
        <v>54</v>
      </c>
      <c r="B34" s="30">
        <v>95233</v>
      </c>
      <c r="C34" s="30">
        <v>21980</v>
      </c>
      <c r="D34" s="30">
        <v>4695</v>
      </c>
      <c r="E34" s="30">
        <v>2465</v>
      </c>
      <c r="F34" s="30">
        <v>601</v>
      </c>
      <c r="G34" s="30">
        <v>5939</v>
      </c>
      <c r="H34" s="30">
        <v>0</v>
      </c>
      <c r="I34" s="30">
        <v>130913</v>
      </c>
    </row>
    <row r="35" spans="1:9" x14ac:dyDescent="0.2">
      <c r="A35" s="31" t="s">
        <v>55</v>
      </c>
      <c r="B35" s="31">
        <v>68368</v>
      </c>
      <c r="C35" s="31">
        <v>17464</v>
      </c>
      <c r="D35" s="31">
        <v>3213</v>
      </c>
      <c r="E35" s="31">
        <v>1668</v>
      </c>
      <c r="F35" s="31">
        <v>443</v>
      </c>
      <c r="G35" s="31">
        <v>5176</v>
      </c>
      <c r="H35" s="31">
        <v>0</v>
      </c>
      <c r="I35" s="31">
        <v>96332</v>
      </c>
    </row>
    <row r="36" spans="1:9" x14ac:dyDescent="0.2">
      <c r="A36" s="112" t="s">
        <v>56</v>
      </c>
      <c r="B36" s="112"/>
      <c r="C36" s="112"/>
      <c r="D36" s="112"/>
      <c r="E36" s="112"/>
      <c r="F36" s="112"/>
      <c r="G36" s="112"/>
      <c r="H36" s="112"/>
      <c r="I36" s="112"/>
    </row>
    <row r="37" spans="1:9" ht="22.5" customHeight="1" x14ac:dyDescent="0.2">
      <c r="A37" s="112" t="s">
        <v>57</v>
      </c>
      <c r="B37" s="112"/>
      <c r="C37" s="112"/>
      <c r="D37" s="112"/>
      <c r="E37" s="112"/>
      <c r="F37" s="112"/>
      <c r="G37" s="112"/>
      <c r="H37" s="112"/>
      <c r="I37" s="112"/>
    </row>
    <row r="38" spans="1:9" x14ac:dyDescent="0.2">
      <c r="A38" s="112" t="s">
        <v>58</v>
      </c>
      <c r="B38" s="112"/>
      <c r="C38" s="112"/>
      <c r="D38" s="112"/>
      <c r="E38" s="112"/>
      <c r="F38" s="112"/>
      <c r="G38" s="112"/>
      <c r="H38" s="112"/>
      <c r="I38" s="112"/>
    </row>
    <row r="39" spans="1:9" x14ac:dyDescent="0.2">
      <c r="A39" s="112" t="s">
        <v>59</v>
      </c>
      <c r="B39" s="112"/>
      <c r="C39" s="112"/>
      <c r="D39" s="112"/>
      <c r="E39" s="112"/>
      <c r="F39" s="112"/>
      <c r="G39" s="112"/>
      <c r="H39" s="112"/>
      <c r="I39" s="112"/>
    </row>
  </sheetData>
  <sheetProtection sheet="1"/>
  <mergeCells count="5">
    <mergeCell ref="B1:E1"/>
    <mergeCell ref="A36:I36"/>
    <mergeCell ref="A37:I37"/>
    <mergeCell ref="A38:I38"/>
    <mergeCell ref="A39:I39"/>
  </mergeCells>
  <hyperlinks>
    <hyperlink ref="A7" r:id="rId1" xr:uid="{00000000-0004-0000-0400-000000000000}"/>
  </hyperlinks>
  <pageMargins left="0.7" right="0.7" top="0.75" bottom="0.75" header="0.3" footer="0.3"/>
  <pageSetup paperSize="9" orientation="portrait"/>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40"/>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113"/>
      <c r="C1" s="113"/>
      <c r="D1" s="113"/>
      <c r="E1" s="113"/>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88</v>
      </c>
    </row>
    <row r="6" spans="1:16" ht="15.95" customHeight="1" x14ac:dyDescent="0.2">
      <c r="A6" s="12" t="s">
        <v>25</v>
      </c>
    </row>
    <row r="7" spans="1:16" ht="15" customHeight="1" x14ac:dyDescent="0.2">
      <c r="A7" s="6" t="s">
        <v>23</v>
      </c>
    </row>
    <row r="9" spans="1:16" x14ac:dyDescent="0.2">
      <c r="A9" s="18"/>
      <c r="B9" s="18"/>
      <c r="C9" s="18"/>
      <c r="D9" s="18"/>
      <c r="E9" s="18"/>
      <c r="F9" s="18"/>
    </row>
    <row r="10" spans="1:16" ht="22.5" x14ac:dyDescent="0.2">
      <c r="A10" s="32" t="s">
        <v>27</v>
      </c>
      <c r="B10" s="21" t="s">
        <v>89</v>
      </c>
      <c r="C10" s="21" t="s">
        <v>90</v>
      </c>
      <c r="D10" s="21" t="s">
        <v>91</v>
      </c>
      <c r="E10" s="21" t="s">
        <v>92</v>
      </c>
      <c r="F10" s="21" t="s">
        <v>30</v>
      </c>
    </row>
    <row r="11" spans="1:16" x14ac:dyDescent="0.2">
      <c r="A11" s="32" t="s">
        <v>31</v>
      </c>
      <c r="B11" s="32">
        <v>2796</v>
      </c>
      <c r="C11" s="32">
        <v>9223</v>
      </c>
      <c r="D11" s="32">
        <v>529</v>
      </c>
      <c r="E11" s="32">
        <v>1157</v>
      </c>
      <c r="F11" s="32">
        <v>13705</v>
      </c>
    </row>
    <row r="12" spans="1:16" x14ac:dyDescent="0.2">
      <c r="A12" s="32" t="s">
        <v>32</v>
      </c>
      <c r="B12" s="32">
        <v>2563</v>
      </c>
      <c r="C12" s="32">
        <v>9421</v>
      </c>
      <c r="D12" s="32">
        <v>664</v>
      </c>
      <c r="E12" s="32">
        <v>1457</v>
      </c>
      <c r="F12" s="32">
        <v>14105</v>
      </c>
    </row>
    <row r="13" spans="1:16" x14ac:dyDescent="0.2">
      <c r="A13" s="32" t="s">
        <v>33</v>
      </c>
      <c r="B13" s="32">
        <v>2702</v>
      </c>
      <c r="C13" s="32">
        <v>9173</v>
      </c>
      <c r="D13" s="32">
        <v>500</v>
      </c>
      <c r="E13" s="32">
        <v>1225</v>
      </c>
      <c r="F13" s="32">
        <v>13600</v>
      </c>
    </row>
    <row r="14" spans="1:16" x14ac:dyDescent="0.2">
      <c r="A14" s="32" t="s">
        <v>34</v>
      </c>
      <c r="B14" s="32">
        <v>3238</v>
      </c>
      <c r="C14" s="32">
        <v>8418</v>
      </c>
      <c r="D14" s="32">
        <v>352</v>
      </c>
      <c r="E14" s="32">
        <v>951</v>
      </c>
      <c r="F14" s="32">
        <v>12959</v>
      </c>
    </row>
    <row r="15" spans="1:16" x14ac:dyDescent="0.2">
      <c r="A15" s="32" t="s">
        <v>35</v>
      </c>
      <c r="B15" s="32">
        <v>3083</v>
      </c>
      <c r="C15" s="32">
        <v>7972</v>
      </c>
      <c r="D15" s="32">
        <v>688</v>
      </c>
      <c r="E15" s="32">
        <v>806</v>
      </c>
      <c r="F15" s="32">
        <v>12549</v>
      </c>
    </row>
    <row r="16" spans="1:16" x14ac:dyDescent="0.2">
      <c r="A16" s="32" t="s">
        <v>36</v>
      </c>
      <c r="B16" s="32">
        <v>3479</v>
      </c>
      <c r="C16" s="32">
        <v>9359</v>
      </c>
      <c r="D16" s="32">
        <v>659</v>
      </c>
      <c r="E16" s="32">
        <v>1428</v>
      </c>
      <c r="F16" s="32">
        <v>14925</v>
      </c>
    </row>
    <row r="17" spans="1:6" x14ac:dyDescent="0.2">
      <c r="A17" s="32" t="s">
        <v>37</v>
      </c>
      <c r="B17" s="32">
        <v>3137</v>
      </c>
      <c r="C17" s="32">
        <v>10652</v>
      </c>
      <c r="D17" s="32">
        <v>676</v>
      </c>
      <c r="E17" s="32">
        <v>1561</v>
      </c>
      <c r="F17" s="32">
        <v>16026</v>
      </c>
    </row>
    <row r="18" spans="1:6" x14ac:dyDescent="0.2">
      <c r="A18" s="32" t="s">
        <v>38</v>
      </c>
      <c r="B18" s="32">
        <v>2817</v>
      </c>
      <c r="C18" s="32">
        <v>9539</v>
      </c>
      <c r="D18" s="32">
        <v>591</v>
      </c>
      <c r="E18" s="32">
        <v>1556</v>
      </c>
      <c r="F18" s="32">
        <v>14503</v>
      </c>
    </row>
    <row r="19" spans="1:6" x14ac:dyDescent="0.2">
      <c r="A19" s="32" t="s">
        <v>39</v>
      </c>
      <c r="B19" s="32">
        <v>2450</v>
      </c>
      <c r="C19" s="32">
        <v>10201</v>
      </c>
      <c r="D19" s="32">
        <v>635</v>
      </c>
      <c r="E19" s="32">
        <v>1584</v>
      </c>
      <c r="F19" s="32">
        <v>14870</v>
      </c>
    </row>
    <row r="20" spans="1:6" x14ac:dyDescent="0.2">
      <c r="A20" s="32" t="s">
        <v>40</v>
      </c>
      <c r="B20" s="32">
        <v>3043</v>
      </c>
      <c r="C20" s="32">
        <v>10129</v>
      </c>
      <c r="D20" s="32">
        <v>587</v>
      </c>
      <c r="E20" s="32">
        <v>1568</v>
      </c>
      <c r="F20" s="32">
        <v>15327</v>
      </c>
    </row>
    <row r="21" spans="1:6" x14ac:dyDescent="0.2">
      <c r="A21" s="32" t="s">
        <v>41</v>
      </c>
      <c r="B21" s="32">
        <v>2564</v>
      </c>
      <c r="C21" s="32">
        <v>9664</v>
      </c>
      <c r="D21" s="32">
        <v>548</v>
      </c>
      <c r="E21" s="32">
        <v>1537</v>
      </c>
      <c r="F21" s="32">
        <v>14313</v>
      </c>
    </row>
    <row r="22" spans="1:6" x14ac:dyDescent="0.2">
      <c r="A22" s="32" t="s">
        <v>42</v>
      </c>
      <c r="B22" s="32">
        <v>2472</v>
      </c>
      <c r="C22" s="32">
        <v>10554</v>
      </c>
      <c r="D22" s="32">
        <v>658</v>
      </c>
      <c r="E22" s="32">
        <v>1711</v>
      </c>
      <c r="F22" s="32">
        <v>15395</v>
      </c>
    </row>
    <row r="23" spans="1:6" x14ac:dyDescent="0.2">
      <c r="A23" s="32" t="s">
        <v>43</v>
      </c>
      <c r="B23" s="32">
        <v>2360</v>
      </c>
      <c r="C23" s="32">
        <v>8921</v>
      </c>
      <c r="D23" s="32">
        <v>577</v>
      </c>
      <c r="E23" s="32">
        <v>1566</v>
      </c>
      <c r="F23" s="32">
        <v>13424</v>
      </c>
    </row>
    <row r="24" spans="1:6" x14ac:dyDescent="0.2">
      <c r="A24" s="32" t="s">
        <v>44</v>
      </c>
      <c r="B24" s="32">
        <v>3076</v>
      </c>
      <c r="C24" s="32">
        <v>10179</v>
      </c>
      <c r="D24" s="32">
        <v>553</v>
      </c>
      <c r="E24" s="32">
        <v>1481</v>
      </c>
      <c r="F24" s="32">
        <v>15289</v>
      </c>
    </row>
    <row r="25" spans="1:6" x14ac:dyDescent="0.2">
      <c r="A25" s="32" t="s">
        <v>45</v>
      </c>
      <c r="B25" s="32">
        <v>2886</v>
      </c>
      <c r="C25" s="32">
        <v>10289</v>
      </c>
      <c r="D25" s="32">
        <v>463</v>
      </c>
      <c r="E25" s="32">
        <v>1556</v>
      </c>
      <c r="F25" s="32">
        <v>15194</v>
      </c>
    </row>
    <row r="26" spans="1:6" x14ac:dyDescent="0.2">
      <c r="A26" s="32" t="s">
        <v>46</v>
      </c>
      <c r="B26" s="32">
        <v>3179</v>
      </c>
      <c r="C26" s="32">
        <v>8557</v>
      </c>
      <c r="D26" s="32">
        <v>403</v>
      </c>
      <c r="E26" s="32">
        <v>1593</v>
      </c>
      <c r="F26" s="32">
        <v>13732</v>
      </c>
    </row>
    <row r="27" spans="1:6" x14ac:dyDescent="0.2">
      <c r="A27" s="32" t="s">
        <v>47</v>
      </c>
      <c r="B27" s="32">
        <v>2763</v>
      </c>
      <c r="C27" s="32">
        <v>8959</v>
      </c>
      <c r="D27" s="32">
        <v>487</v>
      </c>
      <c r="E27" s="32">
        <v>1091</v>
      </c>
      <c r="F27" s="32">
        <v>13300</v>
      </c>
    </row>
    <row r="28" spans="1:6" x14ac:dyDescent="0.2">
      <c r="A28" s="32" t="s">
        <v>48</v>
      </c>
      <c r="B28" s="32">
        <v>3292</v>
      </c>
      <c r="C28" s="32">
        <v>12414</v>
      </c>
      <c r="D28" s="32">
        <v>575</v>
      </c>
      <c r="E28" s="32">
        <v>1765</v>
      </c>
      <c r="F28" s="32">
        <v>18046</v>
      </c>
    </row>
    <row r="29" spans="1:6" x14ac:dyDescent="0.2">
      <c r="A29" s="32" t="s">
        <v>49</v>
      </c>
      <c r="B29" s="32">
        <v>2896</v>
      </c>
      <c r="C29" s="32">
        <v>10953</v>
      </c>
      <c r="D29" s="32">
        <v>560</v>
      </c>
      <c r="E29" s="32">
        <v>1668</v>
      </c>
      <c r="F29" s="32">
        <v>16077</v>
      </c>
    </row>
    <row r="30" spans="1:6" x14ac:dyDescent="0.2">
      <c r="A30" s="32" t="s">
        <v>50</v>
      </c>
      <c r="B30" s="32">
        <v>3095</v>
      </c>
      <c r="C30" s="32">
        <v>10370</v>
      </c>
      <c r="D30" s="32">
        <v>473</v>
      </c>
      <c r="E30" s="32">
        <v>1665</v>
      </c>
      <c r="F30" s="32">
        <v>15603</v>
      </c>
    </row>
    <row r="31" spans="1:6" x14ac:dyDescent="0.2">
      <c r="A31" s="32" t="s">
        <v>51</v>
      </c>
      <c r="B31" s="32">
        <v>2451</v>
      </c>
      <c r="C31" s="32">
        <v>10764</v>
      </c>
      <c r="D31" s="32">
        <v>496</v>
      </c>
      <c r="E31" s="32">
        <v>1986</v>
      </c>
      <c r="F31" s="32">
        <v>15697</v>
      </c>
    </row>
    <row r="32" spans="1:6" x14ac:dyDescent="0.2">
      <c r="A32" s="32" t="s">
        <v>52</v>
      </c>
      <c r="B32" s="32">
        <v>5984</v>
      </c>
      <c r="C32" s="32">
        <v>14055</v>
      </c>
      <c r="D32" s="32">
        <v>509</v>
      </c>
      <c r="E32" s="32">
        <v>1556</v>
      </c>
      <c r="F32" s="32">
        <v>22104</v>
      </c>
    </row>
    <row r="33" spans="1:6" x14ac:dyDescent="0.2">
      <c r="A33" s="32" t="s">
        <v>53</v>
      </c>
      <c r="B33" s="32">
        <v>3975</v>
      </c>
      <c r="C33" s="32">
        <v>10707</v>
      </c>
      <c r="D33" s="32">
        <v>161</v>
      </c>
      <c r="E33" s="32">
        <v>1698</v>
      </c>
      <c r="F33" s="32">
        <v>16541</v>
      </c>
    </row>
    <row r="34" spans="1:6" x14ac:dyDescent="0.2">
      <c r="A34" s="32" t="s">
        <v>54</v>
      </c>
      <c r="B34" s="32">
        <v>206</v>
      </c>
      <c r="C34" s="32">
        <v>4978</v>
      </c>
      <c r="D34" s="32">
        <v>51</v>
      </c>
      <c r="E34" s="32">
        <v>1479</v>
      </c>
      <c r="F34" s="32">
        <v>6714</v>
      </c>
    </row>
    <row r="35" spans="1:6" x14ac:dyDescent="0.2">
      <c r="A35" s="33" t="s">
        <v>55</v>
      </c>
      <c r="B35" s="33">
        <v>57</v>
      </c>
      <c r="C35" s="33">
        <v>2323</v>
      </c>
      <c r="D35" s="33">
        <v>83</v>
      </c>
      <c r="E35" s="33">
        <v>1101</v>
      </c>
      <c r="F35" s="33">
        <v>3564</v>
      </c>
    </row>
    <row r="36" spans="1:6" ht="22.5" customHeight="1" x14ac:dyDescent="0.2">
      <c r="A36" s="112" t="s">
        <v>56</v>
      </c>
      <c r="B36" s="112"/>
      <c r="C36" s="112"/>
      <c r="D36" s="112"/>
      <c r="E36" s="112"/>
      <c r="F36" s="112"/>
    </row>
    <row r="37" spans="1:6" ht="22.5" customHeight="1" x14ac:dyDescent="0.2">
      <c r="A37" s="112" t="s">
        <v>93</v>
      </c>
      <c r="B37" s="112"/>
      <c r="C37" s="112"/>
      <c r="D37" s="112"/>
      <c r="E37" s="112"/>
      <c r="F37" s="112"/>
    </row>
    <row r="38" spans="1:6" ht="22.5" customHeight="1" x14ac:dyDescent="0.2">
      <c r="A38" s="112" t="s">
        <v>94</v>
      </c>
      <c r="B38" s="112"/>
      <c r="C38" s="112"/>
      <c r="D38" s="112"/>
      <c r="E38" s="112"/>
      <c r="F38" s="112"/>
    </row>
    <row r="39" spans="1:6" x14ac:dyDescent="0.2">
      <c r="A39" s="112" t="s">
        <v>77</v>
      </c>
      <c r="B39" s="112"/>
      <c r="C39" s="112"/>
      <c r="D39" s="112"/>
      <c r="E39" s="112"/>
      <c r="F39" s="112"/>
    </row>
    <row r="40" spans="1:6" x14ac:dyDescent="0.2">
      <c r="A40" s="112" t="s">
        <v>59</v>
      </c>
      <c r="B40" s="112"/>
      <c r="C40" s="112"/>
      <c r="D40" s="112"/>
      <c r="E40" s="112"/>
      <c r="F40" s="112"/>
    </row>
  </sheetData>
  <sheetProtection sheet="1"/>
  <mergeCells count="6">
    <mergeCell ref="A40:F40"/>
    <mergeCell ref="B1:E1"/>
    <mergeCell ref="A36:F36"/>
    <mergeCell ref="A37:F37"/>
    <mergeCell ref="A38:F38"/>
    <mergeCell ref="A39:F39"/>
  </mergeCells>
  <hyperlinks>
    <hyperlink ref="A7" r:id="rId1" xr:uid="{00000000-0004-0000-0500-000000000000}"/>
  </hyperlinks>
  <pageMargins left="0.7" right="0.7" top="0.75" bottom="0.75" header="0.3" footer="0.3"/>
  <pageSetup paperSize="9" orientation="portrait"/>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4"/>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113"/>
      <c r="C1" s="113"/>
      <c r="D1" s="113"/>
      <c r="E1" s="113"/>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96</v>
      </c>
    </row>
    <row r="6" spans="1:16" ht="15.95" customHeight="1" x14ac:dyDescent="0.2">
      <c r="A6" s="12" t="s">
        <v>25</v>
      </c>
    </row>
    <row r="7" spans="1:16" ht="15" customHeight="1" x14ac:dyDescent="0.2">
      <c r="A7" s="6" t="s">
        <v>23</v>
      </c>
    </row>
    <row r="9" spans="1:16" x14ac:dyDescent="0.2">
      <c r="A9" s="18"/>
      <c r="B9" s="18"/>
      <c r="C9" s="18"/>
      <c r="D9" s="18"/>
      <c r="E9" s="18"/>
      <c r="F9" s="18"/>
      <c r="G9" s="18"/>
    </row>
    <row r="10" spans="1:16" ht="22.5" x14ac:dyDescent="0.2">
      <c r="A10" s="34" t="s">
        <v>97</v>
      </c>
      <c r="B10" s="34" t="s">
        <v>98</v>
      </c>
      <c r="C10" s="21" t="s">
        <v>31</v>
      </c>
      <c r="D10" s="21" t="s">
        <v>32</v>
      </c>
      <c r="E10" s="21" t="s">
        <v>43</v>
      </c>
      <c r="F10" s="21" t="s">
        <v>99</v>
      </c>
      <c r="G10" s="21" t="s">
        <v>100</v>
      </c>
    </row>
    <row r="11" spans="1:16" x14ac:dyDescent="0.2">
      <c r="A11" s="34" t="s">
        <v>101</v>
      </c>
      <c r="B11" s="34" t="s">
        <v>102</v>
      </c>
      <c r="C11" s="34">
        <v>14265</v>
      </c>
      <c r="D11" s="34">
        <v>13910</v>
      </c>
      <c r="E11" s="34">
        <v>15473</v>
      </c>
      <c r="F11" s="34">
        <v>54839</v>
      </c>
      <c r="G11" s="34">
        <v>161879</v>
      </c>
    </row>
    <row r="12" spans="1:16" x14ac:dyDescent="0.2">
      <c r="A12" s="34" t="s">
        <v>103</v>
      </c>
      <c r="B12" s="34" t="s">
        <v>104</v>
      </c>
      <c r="C12" s="34">
        <v>7563</v>
      </c>
      <c r="D12" s="34">
        <v>6149</v>
      </c>
      <c r="E12" s="34">
        <v>9940</v>
      </c>
      <c r="F12" s="34">
        <v>29682</v>
      </c>
      <c r="G12" s="34">
        <v>80783</v>
      </c>
    </row>
    <row r="13" spans="1:16" x14ac:dyDescent="0.2">
      <c r="A13" s="34" t="s">
        <v>105</v>
      </c>
      <c r="B13" s="34" t="s">
        <v>106</v>
      </c>
      <c r="C13" s="34">
        <v>6097</v>
      </c>
      <c r="D13" s="34">
        <v>3066</v>
      </c>
      <c r="E13" s="34">
        <v>5236</v>
      </c>
      <c r="F13" s="34">
        <v>20568</v>
      </c>
      <c r="G13" s="34">
        <v>84480</v>
      </c>
    </row>
    <row r="14" spans="1:16" x14ac:dyDescent="0.2">
      <c r="A14" s="34" t="s">
        <v>107</v>
      </c>
      <c r="B14" s="34" t="s">
        <v>108</v>
      </c>
      <c r="C14" s="34">
        <v>5662</v>
      </c>
      <c r="D14" s="34">
        <v>6222</v>
      </c>
      <c r="E14" s="34">
        <v>4603</v>
      </c>
      <c r="F14" s="34">
        <v>24320</v>
      </c>
      <c r="G14" s="34">
        <v>73355</v>
      </c>
    </row>
    <row r="15" spans="1:16" x14ac:dyDescent="0.2">
      <c r="A15" s="34" t="s">
        <v>109</v>
      </c>
      <c r="B15" s="34" t="s">
        <v>110</v>
      </c>
      <c r="C15" s="34">
        <v>4333</v>
      </c>
      <c r="D15" s="34">
        <v>1022</v>
      </c>
      <c r="E15" s="34">
        <v>1525</v>
      </c>
      <c r="F15" s="34">
        <v>9232</v>
      </c>
      <c r="G15" s="34">
        <v>21746</v>
      </c>
    </row>
    <row r="16" spans="1:16" x14ac:dyDescent="0.2">
      <c r="A16" s="34" t="s">
        <v>111</v>
      </c>
      <c r="B16" s="34" t="s">
        <v>112</v>
      </c>
      <c r="C16" s="34">
        <v>4197</v>
      </c>
      <c r="D16" s="34">
        <v>4959</v>
      </c>
      <c r="E16" s="34">
        <v>2925</v>
      </c>
      <c r="F16" s="34">
        <v>11821</v>
      </c>
      <c r="G16" s="34">
        <v>34056</v>
      </c>
    </row>
    <row r="17" spans="1:7" x14ac:dyDescent="0.2">
      <c r="A17" s="34" t="s">
        <v>113</v>
      </c>
      <c r="B17" s="34" t="s">
        <v>114</v>
      </c>
      <c r="C17" s="34">
        <v>4080</v>
      </c>
      <c r="D17" s="34">
        <v>3718</v>
      </c>
      <c r="E17" s="34">
        <v>2509</v>
      </c>
      <c r="F17" s="34">
        <v>12310</v>
      </c>
      <c r="G17" s="34">
        <v>30306</v>
      </c>
    </row>
    <row r="18" spans="1:7" x14ac:dyDescent="0.2">
      <c r="A18" s="34" t="s">
        <v>115</v>
      </c>
      <c r="B18" s="34" t="s">
        <v>116</v>
      </c>
      <c r="C18" s="34">
        <v>3061</v>
      </c>
      <c r="D18" s="34">
        <v>2113</v>
      </c>
      <c r="E18" s="34">
        <v>3088</v>
      </c>
      <c r="F18" s="34">
        <v>9679</v>
      </c>
      <c r="G18" s="34">
        <v>26795</v>
      </c>
    </row>
    <row r="19" spans="1:7" x14ac:dyDescent="0.2">
      <c r="A19" s="34" t="s">
        <v>117</v>
      </c>
      <c r="B19" s="34" t="s">
        <v>118</v>
      </c>
      <c r="C19" s="34">
        <v>2981</v>
      </c>
      <c r="D19" s="34">
        <v>3524</v>
      </c>
      <c r="E19" s="34">
        <v>3557</v>
      </c>
      <c r="F19" s="34">
        <v>12149</v>
      </c>
      <c r="G19" s="34">
        <v>39427</v>
      </c>
    </row>
    <row r="20" spans="1:7" x14ac:dyDescent="0.2">
      <c r="A20" s="34" t="s">
        <v>119</v>
      </c>
      <c r="B20" s="34" t="s">
        <v>120</v>
      </c>
      <c r="C20" s="34">
        <v>2611</v>
      </c>
      <c r="D20" s="34">
        <v>1533</v>
      </c>
      <c r="E20" s="34">
        <v>4492</v>
      </c>
      <c r="F20" s="34">
        <v>16620</v>
      </c>
      <c r="G20" s="34">
        <v>48895</v>
      </c>
    </row>
    <row r="21" spans="1:7" x14ac:dyDescent="0.2">
      <c r="A21" s="34" t="s">
        <v>121</v>
      </c>
      <c r="B21" s="34" t="s">
        <v>122</v>
      </c>
      <c r="C21" s="34">
        <v>2497</v>
      </c>
      <c r="D21" s="34">
        <v>1307</v>
      </c>
      <c r="E21" s="34">
        <v>533</v>
      </c>
      <c r="F21" s="34">
        <v>8602</v>
      </c>
      <c r="G21" s="34">
        <v>18523</v>
      </c>
    </row>
    <row r="22" spans="1:7" x14ac:dyDescent="0.2">
      <c r="A22" s="34" t="s">
        <v>123</v>
      </c>
      <c r="B22" s="34" t="s">
        <v>124</v>
      </c>
      <c r="C22" s="34">
        <v>2305</v>
      </c>
      <c r="D22" s="34">
        <v>1301</v>
      </c>
      <c r="E22" s="34">
        <v>2075</v>
      </c>
      <c r="F22" s="34">
        <v>5757</v>
      </c>
      <c r="G22" s="34">
        <v>22792</v>
      </c>
    </row>
    <row r="23" spans="1:7" x14ac:dyDescent="0.2">
      <c r="A23" s="34" t="s">
        <v>125</v>
      </c>
      <c r="B23" s="34" t="s">
        <v>126</v>
      </c>
      <c r="C23" s="34">
        <v>2274</v>
      </c>
      <c r="D23" s="34">
        <v>570</v>
      </c>
      <c r="E23" s="34">
        <v>531</v>
      </c>
      <c r="F23" s="34">
        <v>3047</v>
      </c>
      <c r="G23" s="34">
        <v>5352</v>
      </c>
    </row>
    <row r="24" spans="1:7" x14ac:dyDescent="0.2">
      <c r="A24" s="34" t="s">
        <v>127</v>
      </c>
      <c r="B24" s="34" t="s">
        <v>128</v>
      </c>
      <c r="C24" s="34">
        <v>2186</v>
      </c>
      <c r="D24" s="34">
        <v>631</v>
      </c>
      <c r="E24" s="34">
        <v>7490</v>
      </c>
      <c r="F24" s="34">
        <v>6684</v>
      </c>
      <c r="G24" s="34">
        <v>23539</v>
      </c>
    </row>
    <row r="25" spans="1:7" x14ac:dyDescent="0.2">
      <c r="A25" s="34" t="s">
        <v>129</v>
      </c>
      <c r="B25" s="34" t="s">
        <v>130</v>
      </c>
      <c r="C25" s="34">
        <v>1972</v>
      </c>
      <c r="D25" s="34">
        <v>1981</v>
      </c>
      <c r="E25" s="34">
        <v>1959</v>
      </c>
      <c r="F25" s="34">
        <v>7661</v>
      </c>
      <c r="G25" s="34">
        <v>22747</v>
      </c>
    </row>
    <row r="26" spans="1:7" x14ac:dyDescent="0.2">
      <c r="A26" s="34" t="s">
        <v>131</v>
      </c>
      <c r="B26" s="34" t="s">
        <v>132</v>
      </c>
      <c r="C26" s="34">
        <v>1848</v>
      </c>
      <c r="D26" s="34">
        <v>1400</v>
      </c>
      <c r="E26" s="34">
        <v>3533</v>
      </c>
      <c r="F26" s="34">
        <v>5027</v>
      </c>
      <c r="G26" s="34">
        <v>12769</v>
      </c>
    </row>
    <row r="27" spans="1:7" x14ac:dyDescent="0.2">
      <c r="A27" s="34" t="s">
        <v>133</v>
      </c>
      <c r="B27" s="34" t="s">
        <v>134</v>
      </c>
      <c r="C27" s="34">
        <v>1175</v>
      </c>
      <c r="D27" s="34">
        <v>1182</v>
      </c>
      <c r="E27" s="34">
        <v>742</v>
      </c>
      <c r="F27" s="34">
        <v>4719</v>
      </c>
      <c r="G27" s="34">
        <v>14906</v>
      </c>
    </row>
    <row r="28" spans="1:7" x14ac:dyDescent="0.2">
      <c r="A28" s="34" t="s">
        <v>135</v>
      </c>
      <c r="B28" s="34" t="s">
        <v>136</v>
      </c>
      <c r="C28" s="34">
        <v>994</v>
      </c>
      <c r="D28" s="34">
        <v>1253</v>
      </c>
      <c r="E28" s="34">
        <v>598</v>
      </c>
      <c r="F28" s="34">
        <v>3781</v>
      </c>
      <c r="G28" s="34">
        <v>9161</v>
      </c>
    </row>
    <row r="29" spans="1:7" x14ac:dyDescent="0.2">
      <c r="A29" s="34" t="s">
        <v>137</v>
      </c>
      <c r="B29" s="34" t="s">
        <v>138</v>
      </c>
      <c r="C29" s="34">
        <v>936</v>
      </c>
      <c r="D29" s="34">
        <v>419</v>
      </c>
      <c r="E29" s="34">
        <v>2223</v>
      </c>
      <c r="F29" s="34">
        <v>4096</v>
      </c>
      <c r="G29" s="34">
        <v>13132</v>
      </c>
    </row>
    <row r="30" spans="1:7" x14ac:dyDescent="0.2">
      <c r="A30" s="34" t="s">
        <v>139</v>
      </c>
      <c r="B30" s="34" t="s">
        <v>140</v>
      </c>
      <c r="C30" s="34">
        <v>891</v>
      </c>
      <c r="D30" s="34">
        <v>2108</v>
      </c>
      <c r="E30" s="34">
        <v>2672</v>
      </c>
      <c r="F30" s="34">
        <v>9190</v>
      </c>
      <c r="G30" s="34">
        <v>32330</v>
      </c>
    </row>
    <row r="31" spans="1:7" x14ac:dyDescent="0.2">
      <c r="A31" s="34" t="s">
        <v>141</v>
      </c>
      <c r="B31" s="34" t="s">
        <v>142</v>
      </c>
      <c r="C31" s="34">
        <v>827</v>
      </c>
      <c r="D31" s="34">
        <v>502</v>
      </c>
      <c r="E31" s="34">
        <v>525</v>
      </c>
      <c r="F31" s="34">
        <v>2076</v>
      </c>
      <c r="G31" s="34">
        <v>5819</v>
      </c>
    </row>
    <row r="32" spans="1:7" x14ac:dyDescent="0.2">
      <c r="A32" s="34" t="s">
        <v>143</v>
      </c>
      <c r="B32" s="34" t="s">
        <v>144</v>
      </c>
      <c r="C32" s="34">
        <v>598</v>
      </c>
      <c r="D32" s="34">
        <v>792</v>
      </c>
      <c r="E32" s="34">
        <v>1363</v>
      </c>
      <c r="F32" s="34">
        <v>10014</v>
      </c>
      <c r="G32" s="34">
        <v>24412</v>
      </c>
    </row>
    <row r="33" spans="1:7" x14ac:dyDescent="0.2">
      <c r="A33" s="34" t="s">
        <v>145</v>
      </c>
      <c r="B33" s="34" t="s">
        <v>146</v>
      </c>
      <c r="C33" s="34">
        <v>502</v>
      </c>
      <c r="D33" s="34">
        <v>192</v>
      </c>
      <c r="E33" s="34">
        <v>0</v>
      </c>
      <c r="F33" s="34">
        <v>1002</v>
      </c>
      <c r="G33" s="34">
        <v>1004</v>
      </c>
    </row>
    <row r="34" spans="1:7" x14ac:dyDescent="0.2">
      <c r="A34" s="34" t="s">
        <v>147</v>
      </c>
      <c r="B34" s="34" t="s">
        <v>148</v>
      </c>
      <c r="C34" s="34">
        <v>470</v>
      </c>
      <c r="D34" s="34">
        <v>695</v>
      </c>
      <c r="E34" s="34">
        <v>845</v>
      </c>
      <c r="F34" s="34">
        <v>2127</v>
      </c>
      <c r="G34" s="34">
        <v>7763</v>
      </c>
    </row>
    <row r="35" spans="1:7" x14ac:dyDescent="0.2">
      <c r="A35" s="34" t="s">
        <v>149</v>
      </c>
      <c r="B35" s="34" t="s">
        <v>150</v>
      </c>
      <c r="C35" s="34">
        <v>458</v>
      </c>
      <c r="D35" s="34">
        <v>480</v>
      </c>
      <c r="E35" s="34">
        <v>235</v>
      </c>
      <c r="F35" s="34">
        <v>2020</v>
      </c>
      <c r="G35" s="34">
        <v>5463</v>
      </c>
    </row>
    <row r="36" spans="1:7" x14ac:dyDescent="0.2">
      <c r="A36" s="34" t="s">
        <v>151</v>
      </c>
      <c r="B36" s="34" t="s">
        <v>152</v>
      </c>
      <c r="C36" s="34">
        <v>389</v>
      </c>
      <c r="D36" s="34">
        <v>195</v>
      </c>
      <c r="E36" s="34">
        <v>444</v>
      </c>
      <c r="F36" s="34">
        <v>2333</v>
      </c>
      <c r="G36" s="34">
        <v>7421</v>
      </c>
    </row>
    <row r="37" spans="1:7" x14ac:dyDescent="0.2">
      <c r="A37" s="34" t="s">
        <v>153</v>
      </c>
      <c r="B37" s="34" t="s">
        <v>154</v>
      </c>
      <c r="C37" s="34">
        <v>322</v>
      </c>
      <c r="D37" s="34">
        <v>214</v>
      </c>
      <c r="E37" s="34">
        <v>469</v>
      </c>
      <c r="F37" s="34">
        <v>1481</v>
      </c>
      <c r="G37" s="34">
        <v>3605</v>
      </c>
    </row>
    <row r="38" spans="1:7" x14ac:dyDescent="0.2">
      <c r="A38" s="34" t="s">
        <v>155</v>
      </c>
      <c r="B38" s="34" t="s">
        <v>156</v>
      </c>
      <c r="C38" s="34">
        <v>218</v>
      </c>
      <c r="D38" s="34">
        <v>403</v>
      </c>
      <c r="E38" s="34">
        <v>151</v>
      </c>
      <c r="F38" s="34">
        <v>1190</v>
      </c>
      <c r="G38" s="34">
        <v>2381</v>
      </c>
    </row>
    <row r="39" spans="1:7" x14ac:dyDescent="0.2">
      <c r="A39" s="34" t="s">
        <v>157</v>
      </c>
      <c r="B39" s="34" t="s">
        <v>158</v>
      </c>
      <c r="C39" s="34">
        <v>188</v>
      </c>
      <c r="D39" s="34">
        <v>1004</v>
      </c>
      <c r="E39" s="34">
        <v>1705</v>
      </c>
      <c r="F39" s="34">
        <v>3861</v>
      </c>
      <c r="G39" s="34">
        <v>10872</v>
      </c>
    </row>
    <row r="40" spans="1:7" x14ac:dyDescent="0.2">
      <c r="A40" s="34" t="s">
        <v>159</v>
      </c>
      <c r="B40" s="34" t="s">
        <v>160</v>
      </c>
      <c r="C40" s="34">
        <v>159</v>
      </c>
      <c r="D40" s="34">
        <v>80</v>
      </c>
      <c r="E40" s="34">
        <v>145</v>
      </c>
      <c r="F40" s="34">
        <v>388</v>
      </c>
      <c r="G40" s="34">
        <v>1524</v>
      </c>
    </row>
    <row r="41" spans="1:7" x14ac:dyDescent="0.2">
      <c r="A41" s="34" t="s">
        <v>161</v>
      </c>
      <c r="B41" s="34" t="s">
        <v>162</v>
      </c>
      <c r="C41" s="34">
        <v>804</v>
      </c>
      <c r="D41" s="34">
        <v>1808</v>
      </c>
      <c r="E41" s="34">
        <v>5489</v>
      </c>
      <c r="F41" s="34">
        <v>37873</v>
      </c>
      <c r="G41" s="34">
        <v>84953</v>
      </c>
    </row>
    <row r="42" spans="1:7" x14ac:dyDescent="0.2">
      <c r="A42" s="35" t="s">
        <v>30</v>
      </c>
      <c r="B42" s="35" t="s">
        <v>163</v>
      </c>
      <c r="C42" s="35">
        <v>76863</v>
      </c>
      <c r="D42" s="35">
        <v>64733</v>
      </c>
      <c r="E42" s="35">
        <v>87075</v>
      </c>
      <c r="F42" s="35">
        <v>324149</v>
      </c>
      <c r="G42" s="35">
        <v>932190</v>
      </c>
    </row>
    <row r="43" spans="1:7" x14ac:dyDescent="0.2">
      <c r="A43" s="112" t="s">
        <v>164</v>
      </c>
      <c r="B43" s="112"/>
      <c r="C43" s="112"/>
      <c r="D43" s="112"/>
      <c r="E43" s="112"/>
      <c r="F43" s="112"/>
      <c r="G43" s="112"/>
    </row>
    <row r="44" spans="1:7" x14ac:dyDescent="0.2">
      <c r="A44" s="112" t="s">
        <v>59</v>
      </c>
      <c r="B44" s="112"/>
      <c r="C44" s="112"/>
      <c r="D44" s="112"/>
      <c r="E44" s="112"/>
      <c r="F44" s="112"/>
      <c r="G44" s="112"/>
    </row>
  </sheetData>
  <sheetProtection sheet="1"/>
  <mergeCells count="3">
    <mergeCell ref="B1:E1"/>
    <mergeCell ref="A43:G43"/>
    <mergeCell ref="A44:G44"/>
  </mergeCells>
  <hyperlinks>
    <hyperlink ref="A7" r:id="rId1" xr:uid="{00000000-0004-0000-0600-000000000000}"/>
  </hyperlinks>
  <pageMargins left="0.7" right="0.7" top="0.75" bottom="0.75" header="0.3" footer="0.3"/>
  <pageSetup paperSize="9" orientation="portrait"/>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4"/>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113"/>
      <c r="C1" s="113"/>
      <c r="D1" s="113"/>
      <c r="E1" s="113"/>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166</v>
      </c>
    </row>
    <row r="6" spans="1:16" ht="15.95" customHeight="1" x14ac:dyDescent="0.2">
      <c r="A6" s="12" t="s">
        <v>25</v>
      </c>
    </row>
    <row r="7" spans="1:16" ht="15" customHeight="1" x14ac:dyDescent="0.2">
      <c r="A7" s="6" t="s">
        <v>23</v>
      </c>
    </row>
    <row r="9" spans="1:16" x14ac:dyDescent="0.2">
      <c r="A9" s="18"/>
      <c r="B9" s="18"/>
      <c r="C9" s="18"/>
      <c r="D9" s="18"/>
      <c r="E9" s="18"/>
      <c r="F9" s="18"/>
      <c r="G9" s="18"/>
    </row>
    <row r="10" spans="1:16" ht="22.5" x14ac:dyDescent="0.2">
      <c r="A10" s="36" t="s">
        <v>97</v>
      </c>
      <c r="B10" s="36" t="s">
        <v>98</v>
      </c>
      <c r="C10" s="21" t="s">
        <v>31</v>
      </c>
      <c r="D10" s="21" t="s">
        <v>32</v>
      </c>
      <c r="E10" s="21" t="s">
        <v>43</v>
      </c>
      <c r="F10" s="21" t="s">
        <v>99</v>
      </c>
      <c r="G10" s="21" t="s">
        <v>100</v>
      </c>
    </row>
    <row r="11" spans="1:16" x14ac:dyDescent="0.2">
      <c r="A11" s="36" t="s">
        <v>101</v>
      </c>
      <c r="B11" s="36" t="s">
        <v>102</v>
      </c>
      <c r="C11" s="36">
        <v>5770</v>
      </c>
      <c r="D11" s="36">
        <v>5570</v>
      </c>
      <c r="E11" s="36">
        <v>5900</v>
      </c>
      <c r="F11" s="36">
        <v>21883</v>
      </c>
      <c r="G11" s="36">
        <v>62313</v>
      </c>
    </row>
    <row r="12" spans="1:16" x14ac:dyDescent="0.2">
      <c r="A12" s="36" t="s">
        <v>103</v>
      </c>
      <c r="B12" s="36" t="s">
        <v>112</v>
      </c>
      <c r="C12" s="36">
        <v>5190</v>
      </c>
      <c r="D12" s="36">
        <v>7167</v>
      </c>
      <c r="E12" s="36">
        <v>7388</v>
      </c>
      <c r="F12" s="36">
        <v>19171</v>
      </c>
      <c r="G12" s="36">
        <v>62254</v>
      </c>
    </row>
    <row r="13" spans="1:16" x14ac:dyDescent="0.2">
      <c r="A13" s="36" t="s">
        <v>105</v>
      </c>
      <c r="B13" s="36" t="s">
        <v>132</v>
      </c>
      <c r="C13" s="36">
        <v>3252</v>
      </c>
      <c r="D13" s="36">
        <v>2441</v>
      </c>
      <c r="E13" s="36">
        <v>2635</v>
      </c>
      <c r="F13" s="36">
        <v>9669</v>
      </c>
      <c r="G13" s="36">
        <v>25600</v>
      </c>
    </row>
    <row r="14" spans="1:16" x14ac:dyDescent="0.2">
      <c r="A14" s="36" t="s">
        <v>107</v>
      </c>
      <c r="B14" s="36" t="s">
        <v>110</v>
      </c>
      <c r="C14" s="36">
        <v>3157</v>
      </c>
      <c r="D14" s="36">
        <v>1001</v>
      </c>
      <c r="E14" s="36">
        <v>0</v>
      </c>
      <c r="F14" s="36">
        <v>7814</v>
      </c>
      <c r="G14" s="36">
        <v>9452</v>
      </c>
    </row>
    <row r="15" spans="1:16" x14ac:dyDescent="0.2">
      <c r="A15" s="36" t="s">
        <v>109</v>
      </c>
      <c r="B15" s="36" t="s">
        <v>167</v>
      </c>
      <c r="C15" s="36">
        <v>1197</v>
      </c>
      <c r="D15" s="36">
        <v>888</v>
      </c>
      <c r="E15" s="36">
        <v>577</v>
      </c>
      <c r="F15" s="36">
        <v>3802</v>
      </c>
      <c r="G15" s="36">
        <v>10779</v>
      </c>
    </row>
    <row r="16" spans="1:16" x14ac:dyDescent="0.2">
      <c r="A16" s="36" t="s">
        <v>111</v>
      </c>
      <c r="B16" s="36" t="s">
        <v>106</v>
      </c>
      <c r="C16" s="36">
        <v>989</v>
      </c>
      <c r="D16" s="36">
        <v>1632</v>
      </c>
      <c r="E16" s="36">
        <v>55</v>
      </c>
      <c r="F16" s="36">
        <v>5766</v>
      </c>
      <c r="G16" s="36">
        <v>15531</v>
      </c>
    </row>
    <row r="17" spans="1:7" x14ac:dyDescent="0.2">
      <c r="A17" s="36" t="s">
        <v>113</v>
      </c>
      <c r="B17" s="36" t="s">
        <v>140</v>
      </c>
      <c r="C17" s="36">
        <v>881</v>
      </c>
      <c r="D17" s="36">
        <v>195</v>
      </c>
      <c r="E17" s="36">
        <v>1501</v>
      </c>
      <c r="F17" s="36">
        <v>1900</v>
      </c>
      <c r="G17" s="36">
        <v>7982</v>
      </c>
    </row>
    <row r="18" spans="1:7" x14ac:dyDescent="0.2">
      <c r="A18" s="36" t="s">
        <v>115</v>
      </c>
      <c r="B18" s="36" t="s">
        <v>168</v>
      </c>
      <c r="C18" s="36">
        <v>828</v>
      </c>
      <c r="D18" s="36">
        <v>1375</v>
      </c>
      <c r="E18" s="36">
        <v>2393</v>
      </c>
      <c r="F18" s="36">
        <v>4466</v>
      </c>
      <c r="G18" s="36">
        <v>14614</v>
      </c>
    </row>
    <row r="19" spans="1:7" x14ac:dyDescent="0.2">
      <c r="A19" s="36" t="s">
        <v>117</v>
      </c>
      <c r="B19" s="36" t="s">
        <v>124</v>
      </c>
      <c r="C19" s="36">
        <v>485</v>
      </c>
      <c r="D19" s="36">
        <v>772</v>
      </c>
      <c r="E19" s="36">
        <v>1405</v>
      </c>
      <c r="F19" s="36">
        <v>2025</v>
      </c>
      <c r="G19" s="36">
        <v>7572</v>
      </c>
    </row>
    <row r="20" spans="1:7" x14ac:dyDescent="0.2">
      <c r="A20" s="36" t="s">
        <v>119</v>
      </c>
      <c r="B20" s="36" t="s">
        <v>169</v>
      </c>
      <c r="C20" s="36">
        <v>289</v>
      </c>
      <c r="D20" s="36">
        <v>20</v>
      </c>
      <c r="E20" s="36">
        <v>0</v>
      </c>
      <c r="F20" s="36">
        <v>1015</v>
      </c>
      <c r="G20" s="36">
        <v>1734</v>
      </c>
    </row>
    <row r="21" spans="1:7" x14ac:dyDescent="0.2">
      <c r="A21" s="36" t="s">
        <v>121</v>
      </c>
      <c r="B21" s="36" t="s">
        <v>156</v>
      </c>
      <c r="C21" s="36">
        <v>270</v>
      </c>
      <c r="D21" s="36">
        <v>358</v>
      </c>
      <c r="E21" s="36">
        <v>943</v>
      </c>
      <c r="F21" s="36">
        <v>2253</v>
      </c>
      <c r="G21" s="36">
        <v>8424</v>
      </c>
    </row>
    <row r="22" spans="1:7" x14ac:dyDescent="0.2">
      <c r="A22" s="36" t="s">
        <v>123</v>
      </c>
      <c r="B22" s="36" t="s">
        <v>108</v>
      </c>
      <c r="C22" s="36">
        <v>218</v>
      </c>
      <c r="D22" s="36">
        <v>61</v>
      </c>
      <c r="E22" s="36">
        <v>395</v>
      </c>
      <c r="F22" s="36">
        <v>1039</v>
      </c>
      <c r="G22" s="36">
        <v>2985</v>
      </c>
    </row>
    <row r="23" spans="1:7" x14ac:dyDescent="0.2">
      <c r="A23" s="36" t="s">
        <v>125</v>
      </c>
      <c r="B23" s="36" t="s">
        <v>170</v>
      </c>
      <c r="C23" s="36">
        <v>159</v>
      </c>
      <c r="D23" s="36">
        <v>241</v>
      </c>
      <c r="E23" s="36">
        <v>272</v>
      </c>
      <c r="F23" s="36">
        <v>820</v>
      </c>
      <c r="G23" s="36">
        <v>2737</v>
      </c>
    </row>
    <row r="24" spans="1:7" x14ac:dyDescent="0.2">
      <c r="A24" s="36" t="s">
        <v>127</v>
      </c>
      <c r="B24" s="36" t="s">
        <v>171</v>
      </c>
      <c r="C24" s="36">
        <v>57</v>
      </c>
      <c r="D24" s="36">
        <v>75</v>
      </c>
      <c r="E24" s="36">
        <v>33</v>
      </c>
      <c r="F24" s="36">
        <v>401</v>
      </c>
      <c r="G24" s="36">
        <v>1472</v>
      </c>
    </row>
    <row r="25" spans="1:7" x14ac:dyDescent="0.2">
      <c r="A25" s="36" t="s">
        <v>129</v>
      </c>
      <c r="B25" s="36" t="s">
        <v>172</v>
      </c>
      <c r="C25" s="36">
        <v>32</v>
      </c>
      <c r="D25" s="36">
        <v>16</v>
      </c>
      <c r="E25" s="36">
        <v>30</v>
      </c>
      <c r="F25" s="36">
        <v>94</v>
      </c>
      <c r="G25" s="36">
        <v>463</v>
      </c>
    </row>
    <row r="26" spans="1:7" x14ac:dyDescent="0.2">
      <c r="A26" s="36" t="s">
        <v>131</v>
      </c>
      <c r="B26" s="36" t="s">
        <v>130</v>
      </c>
      <c r="C26" s="36">
        <v>30</v>
      </c>
      <c r="D26" s="36">
        <v>40</v>
      </c>
      <c r="E26" s="36">
        <v>40</v>
      </c>
      <c r="F26" s="36">
        <v>160</v>
      </c>
      <c r="G26" s="36">
        <v>441</v>
      </c>
    </row>
    <row r="27" spans="1:7" x14ac:dyDescent="0.2">
      <c r="A27" s="36" t="s">
        <v>133</v>
      </c>
      <c r="B27" s="36" t="s">
        <v>173</v>
      </c>
      <c r="C27" s="36">
        <v>0</v>
      </c>
      <c r="D27" s="36">
        <v>3</v>
      </c>
      <c r="E27" s="36">
        <v>0</v>
      </c>
      <c r="F27" s="36">
        <v>7</v>
      </c>
      <c r="G27" s="36">
        <v>7</v>
      </c>
    </row>
    <row r="28" spans="1:7" x14ac:dyDescent="0.2">
      <c r="A28" s="36" t="s">
        <v>135</v>
      </c>
      <c r="B28" s="36" t="s">
        <v>174</v>
      </c>
      <c r="C28" s="36">
        <v>0</v>
      </c>
      <c r="D28" s="36">
        <v>0</v>
      </c>
      <c r="E28" s="36">
        <v>36</v>
      </c>
      <c r="F28" s="36">
        <v>207</v>
      </c>
      <c r="G28" s="36">
        <v>656</v>
      </c>
    </row>
    <row r="29" spans="1:7" x14ac:dyDescent="0.2">
      <c r="A29" s="36" t="s">
        <v>137</v>
      </c>
      <c r="B29" s="36" t="s">
        <v>136</v>
      </c>
      <c r="C29" s="36">
        <v>0</v>
      </c>
      <c r="D29" s="36">
        <v>0</v>
      </c>
      <c r="E29" s="36">
        <v>0</v>
      </c>
      <c r="F29" s="36">
        <v>1</v>
      </c>
      <c r="G29" s="36">
        <v>6</v>
      </c>
    </row>
    <row r="30" spans="1:7" x14ac:dyDescent="0.2">
      <c r="A30" s="36" t="s">
        <v>139</v>
      </c>
      <c r="B30" s="36" t="s">
        <v>175</v>
      </c>
      <c r="C30" s="36">
        <v>0</v>
      </c>
      <c r="D30" s="36">
        <v>0</v>
      </c>
      <c r="E30" s="36">
        <v>381</v>
      </c>
      <c r="F30" s="36">
        <v>8</v>
      </c>
      <c r="G30" s="36">
        <v>2000</v>
      </c>
    </row>
    <row r="31" spans="1:7" x14ac:dyDescent="0.2">
      <c r="A31" s="36" t="s">
        <v>141</v>
      </c>
      <c r="B31" s="36" t="s">
        <v>162</v>
      </c>
      <c r="C31" s="36">
        <v>0</v>
      </c>
      <c r="D31" s="36">
        <v>0</v>
      </c>
      <c r="E31" s="36">
        <v>670</v>
      </c>
      <c r="F31" s="36">
        <v>0</v>
      </c>
      <c r="G31" s="36">
        <v>1556</v>
      </c>
    </row>
    <row r="32" spans="1:7" x14ac:dyDescent="0.2">
      <c r="A32" s="37" t="s">
        <v>30</v>
      </c>
      <c r="B32" s="37" t="s">
        <v>163</v>
      </c>
      <c r="C32" s="37">
        <v>22804</v>
      </c>
      <c r="D32" s="37">
        <v>21855</v>
      </c>
      <c r="E32" s="37">
        <v>24654</v>
      </c>
      <c r="F32" s="37">
        <v>82501</v>
      </c>
      <c r="G32" s="37">
        <v>238578</v>
      </c>
    </row>
    <row r="33" spans="1:7" x14ac:dyDescent="0.2">
      <c r="A33" s="112" t="s">
        <v>164</v>
      </c>
      <c r="B33" s="112"/>
      <c r="C33" s="112"/>
      <c r="D33" s="112"/>
      <c r="E33" s="112"/>
      <c r="F33" s="112"/>
      <c r="G33" s="112"/>
    </row>
    <row r="34" spans="1:7" x14ac:dyDescent="0.2">
      <c r="A34" s="112" t="s">
        <v>59</v>
      </c>
      <c r="B34" s="112"/>
      <c r="C34" s="112"/>
      <c r="D34" s="112"/>
      <c r="E34" s="112"/>
      <c r="F34" s="112"/>
      <c r="G34" s="112"/>
    </row>
  </sheetData>
  <sheetProtection sheet="1"/>
  <mergeCells count="3">
    <mergeCell ref="B1:E1"/>
    <mergeCell ref="A33:G33"/>
    <mergeCell ref="A34:G34"/>
  </mergeCells>
  <hyperlinks>
    <hyperlink ref="A7" r:id="rId1" xr:uid="{00000000-0004-0000-0700-000000000000}"/>
  </hyperlinks>
  <pageMargins left="0.7" right="0.7" top="0.75" bottom="0.75" header="0.3" footer="0.3"/>
  <pageSetup paperSize="9" orientation="portrait"/>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34"/>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113"/>
      <c r="C1" s="113"/>
      <c r="D1" s="113"/>
      <c r="E1" s="113"/>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177</v>
      </c>
    </row>
    <row r="6" spans="1:16" ht="15.95" customHeight="1" x14ac:dyDescent="0.2">
      <c r="A6" s="12" t="s">
        <v>25</v>
      </c>
    </row>
    <row r="7" spans="1:16" ht="15" customHeight="1" x14ac:dyDescent="0.2">
      <c r="A7" s="6" t="s">
        <v>23</v>
      </c>
    </row>
    <row r="9" spans="1:16" x14ac:dyDescent="0.2">
      <c r="A9" s="18"/>
      <c r="B9" s="18"/>
      <c r="C9" s="18"/>
      <c r="D9" s="18"/>
      <c r="E9" s="18"/>
      <c r="F9" s="18"/>
      <c r="G9" s="18"/>
    </row>
    <row r="10" spans="1:16" ht="22.5" x14ac:dyDescent="0.2">
      <c r="A10" s="38" t="s">
        <v>97</v>
      </c>
      <c r="B10" s="38" t="s">
        <v>98</v>
      </c>
      <c r="C10" s="21" t="s">
        <v>31</v>
      </c>
      <c r="D10" s="21" t="s">
        <v>32</v>
      </c>
      <c r="E10" s="21" t="s">
        <v>43</v>
      </c>
      <c r="F10" s="21" t="s">
        <v>99</v>
      </c>
      <c r="G10" s="21" t="s">
        <v>100</v>
      </c>
    </row>
    <row r="11" spans="1:16" x14ac:dyDescent="0.2">
      <c r="A11" s="38" t="s">
        <v>101</v>
      </c>
      <c r="B11" s="38" t="s">
        <v>102</v>
      </c>
      <c r="C11" s="38">
        <v>1127</v>
      </c>
      <c r="D11" s="38">
        <v>1722</v>
      </c>
      <c r="E11" s="38">
        <v>1146</v>
      </c>
      <c r="F11" s="38">
        <v>5111</v>
      </c>
      <c r="G11" s="38">
        <v>14630</v>
      </c>
    </row>
    <row r="12" spans="1:16" x14ac:dyDescent="0.2">
      <c r="A12" s="38" t="s">
        <v>103</v>
      </c>
      <c r="B12" s="38" t="s">
        <v>132</v>
      </c>
      <c r="C12" s="38">
        <v>638</v>
      </c>
      <c r="D12" s="38">
        <v>675</v>
      </c>
      <c r="E12" s="38">
        <v>784</v>
      </c>
      <c r="F12" s="38">
        <v>2992</v>
      </c>
      <c r="G12" s="38">
        <v>8565</v>
      </c>
    </row>
    <row r="13" spans="1:16" x14ac:dyDescent="0.2">
      <c r="A13" s="38" t="s">
        <v>105</v>
      </c>
      <c r="B13" s="38" t="s">
        <v>130</v>
      </c>
      <c r="C13" s="38">
        <v>306</v>
      </c>
      <c r="D13" s="38">
        <v>321</v>
      </c>
      <c r="E13" s="38">
        <v>345</v>
      </c>
      <c r="F13" s="38">
        <v>1587</v>
      </c>
      <c r="G13" s="38">
        <v>4546</v>
      </c>
    </row>
    <row r="14" spans="1:16" x14ac:dyDescent="0.2">
      <c r="A14" s="38" t="s">
        <v>107</v>
      </c>
      <c r="B14" s="38" t="s">
        <v>156</v>
      </c>
      <c r="C14" s="38">
        <v>282</v>
      </c>
      <c r="D14" s="38">
        <v>116</v>
      </c>
      <c r="E14" s="38">
        <v>326</v>
      </c>
      <c r="F14" s="38">
        <v>708</v>
      </c>
      <c r="G14" s="38">
        <v>2221</v>
      </c>
    </row>
    <row r="15" spans="1:16" x14ac:dyDescent="0.2">
      <c r="A15" s="38" t="s">
        <v>109</v>
      </c>
      <c r="B15" s="38" t="s">
        <v>175</v>
      </c>
      <c r="C15" s="38">
        <v>215</v>
      </c>
      <c r="D15" s="38">
        <v>242</v>
      </c>
      <c r="E15" s="38">
        <v>30</v>
      </c>
      <c r="F15" s="38">
        <v>548</v>
      </c>
      <c r="G15" s="38">
        <v>704</v>
      </c>
    </row>
    <row r="16" spans="1:16" x14ac:dyDescent="0.2">
      <c r="A16" s="38" t="s">
        <v>111</v>
      </c>
      <c r="B16" s="38" t="s">
        <v>178</v>
      </c>
      <c r="C16" s="38">
        <v>160</v>
      </c>
      <c r="D16" s="38">
        <v>196</v>
      </c>
      <c r="E16" s="38">
        <v>208</v>
      </c>
      <c r="F16" s="38">
        <v>742</v>
      </c>
      <c r="G16" s="38">
        <v>2642</v>
      </c>
    </row>
    <row r="17" spans="1:7" x14ac:dyDescent="0.2">
      <c r="A17" s="38" t="s">
        <v>113</v>
      </c>
      <c r="B17" s="38" t="s">
        <v>112</v>
      </c>
      <c r="C17" s="38">
        <v>115</v>
      </c>
      <c r="D17" s="38">
        <v>72</v>
      </c>
      <c r="E17" s="38">
        <v>509</v>
      </c>
      <c r="F17" s="38">
        <v>399</v>
      </c>
      <c r="G17" s="38">
        <v>1889</v>
      </c>
    </row>
    <row r="18" spans="1:7" x14ac:dyDescent="0.2">
      <c r="A18" s="38" t="s">
        <v>115</v>
      </c>
      <c r="B18" s="38" t="s">
        <v>170</v>
      </c>
      <c r="C18" s="38">
        <v>106</v>
      </c>
      <c r="D18" s="38">
        <v>48</v>
      </c>
      <c r="E18" s="38">
        <v>105</v>
      </c>
      <c r="F18" s="38">
        <v>253</v>
      </c>
      <c r="G18" s="38">
        <v>1367</v>
      </c>
    </row>
    <row r="19" spans="1:7" x14ac:dyDescent="0.2">
      <c r="A19" s="38" t="s">
        <v>117</v>
      </c>
      <c r="B19" s="38" t="s">
        <v>179</v>
      </c>
      <c r="C19" s="38">
        <v>75</v>
      </c>
      <c r="D19" s="38">
        <v>81</v>
      </c>
      <c r="E19" s="38">
        <v>165</v>
      </c>
      <c r="F19" s="38">
        <v>298</v>
      </c>
      <c r="G19" s="38">
        <v>1308</v>
      </c>
    </row>
    <row r="20" spans="1:7" x14ac:dyDescent="0.2">
      <c r="A20" s="38" t="s">
        <v>119</v>
      </c>
      <c r="B20" s="38" t="s">
        <v>124</v>
      </c>
      <c r="C20" s="38">
        <v>47</v>
      </c>
      <c r="D20" s="38">
        <v>0</v>
      </c>
      <c r="E20" s="38">
        <v>114</v>
      </c>
      <c r="F20" s="38">
        <v>62</v>
      </c>
      <c r="G20" s="38">
        <v>472</v>
      </c>
    </row>
    <row r="21" spans="1:7" x14ac:dyDescent="0.2">
      <c r="A21" s="38" t="s">
        <v>121</v>
      </c>
      <c r="B21" s="38" t="s">
        <v>180</v>
      </c>
      <c r="C21" s="38">
        <v>45</v>
      </c>
      <c r="D21" s="38">
        <v>71</v>
      </c>
      <c r="E21" s="38">
        <v>36</v>
      </c>
      <c r="F21" s="38">
        <v>201</v>
      </c>
      <c r="G21" s="38">
        <v>838</v>
      </c>
    </row>
    <row r="22" spans="1:7" x14ac:dyDescent="0.2">
      <c r="A22" s="38" t="s">
        <v>123</v>
      </c>
      <c r="B22" s="38" t="s">
        <v>181</v>
      </c>
      <c r="C22" s="38">
        <v>8</v>
      </c>
      <c r="D22" s="38">
        <v>132</v>
      </c>
      <c r="E22" s="38">
        <v>209</v>
      </c>
      <c r="F22" s="38">
        <v>500</v>
      </c>
      <c r="G22" s="38">
        <v>1885</v>
      </c>
    </row>
    <row r="23" spans="1:7" x14ac:dyDescent="0.2">
      <c r="A23" s="38" t="s">
        <v>125</v>
      </c>
      <c r="B23" s="38" t="s">
        <v>182</v>
      </c>
      <c r="C23" s="38">
        <v>2</v>
      </c>
      <c r="D23" s="38">
        <v>0</v>
      </c>
      <c r="E23" s="38">
        <v>260</v>
      </c>
      <c r="F23" s="38">
        <v>1211</v>
      </c>
      <c r="G23" s="38">
        <v>3212</v>
      </c>
    </row>
    <row r="24" spans="1:7" x14ac:dyDescent="0.2">
      <c r="A24" s="38" t="s">
        <v>127</v>
      </c>
      <c r="B24" s="38" t="s">
        <v>183</v>
      </c>
      <c r="C24" s="38">
        <v>0</v>
      </c>
      <c r="D24" s="38">
        <v>0</v>
      </c>
      <c r="E24" s="38">
        <v>0</v>
      </c>
      <c r="F24" s="38">
        <v>2</v>
      </c>
      <c r="G24" s="38">
        <v>6</v>
      </c>
    </row>
    <row r="25" spans="1:7" x14ac:dyDescent="0.2">
      <c r="A25" s="38" t="s">
        <v>129</v>
      </c>
      <c r="B25" s="38" t="s">
        <v>184</v>
      </c>
      <c r="C25" s="38">
        <v>0</v>
      </c>
      <c r="D25" s="38">
        <v>0</v>
      </c>
      <c r="E25" s="38">
        <v>0</v>
      </c>
      <c r="F25" s="38">
        <v>0</v>
      </c>
      <c r="G25" s="38">
        <v>2</v>
      </c>
    </row>
    <row r="26" spans="1:7" x14ac:dyDescent="0.2">
      <c r="A26" s="38" t="s">
        <v>131</v>
      </c>
      <c r="B26" s="38" t="s">
        <v>185</v>
      </c>
      <c r="C26" s="38">
        <v>0</v>
      </c>
      <c r="D26" s="38">
        <v>0</v>
      </c>
      <c r="E26" s="38">
        <v>0</v>
      </c>
      <c r="F26" s="38">
        <v>0</v>
      </c>
      <c r="G26" s="38">
        <v>3</v>
      </c>
    </row>
    <row r="27" spans="1:7" x14ac:dyDescent="0.2">
      <c r="A27" s="38" t="s">
        <v>133</v>
      </c>
      <c r="B27" s="38" t="s">
        <v>186</v>
      </c>
      <c r="C27" s="38">
        <v>0</v>
      </c>
      <c r="D27" s="38">
        <v>0</v>
      </c>
      <c r="E27" s="38">
        <v>104</v>
      </c>
      <c r="F27" s="38">
        <v>2</v>
      </c>
      <c r="G27" s="38">
        <v>415</v>
      </c>
    </row>
    <row r="28" spans="1:7" x14ac:dyDescent="0.2">
      <c r="A28" s="38" t="s">
        <v>135</v>
      </c>
      <c r="B28" s="38" t="s">
        <v>187</v>
      </c>
      <c r="C28" s="38">
        <v>0</v>
      </c>
      <c r="D28" s="38">
        <v>0</v>
      </c>
      <c r="E28" s="38">
        <v>2</v>
      </c>
      <c r="F28" s="38">
        <v>0</v>
      </c>
      <c r="G28" s="38">
        <v>2</v>
      </c>
    </row>
    <row r="29" spans="1:7" x14ac:dyDescent="0.2">
      <c r="A29" s="38" t="s">
        <v>137</v>
      </c>
      <c r="B29" s="38" t="s">
        <v>188</v>
      </c>
      <c r="C29" s="38">
        <v>0</v>
      </c>
      <c r="D29" s="38">
        <v>22</v>
      </c>
      <c r="E29" s="38">
        <v>0</v>
      </c>
      <c r="F29" s="38">
        <v>64</v>
      </c>
      <c r="G29" s="38">
        <v>89</v>
      </c>
    </row>
    <row r="30" spans="1:7" x14ac:dyDescent="0.2">
      <c r="A30" s="38" t="s">
        <v>139</v>
      </c>
      <c r="B30" s="38" t="s">
        <v>108</v>
      </c>
      <c r="C30" s="38">
        <v>0</v>
      </c>
      <c r="D30" s="38">
        <v>0</v>
      </c>
      <c r="E30" s="38">
        <v>36</v>
      </c>
      <c r="F30" s="38">
        <v>288</v>
      </c>
      <c r="G30" s="38">
        <v>501</v>
      </c>
    </row>
    <row r="31" spans="1:7" x14ac:dyDescent="0.2">
      <c r="A31" s="38" t="s">
        <v>141</v>
      </c>
      <c r="B31" s="38" t="s">
        <v>162</v>
      </c>
      <c r="C31" s="38">
        <v>0</v>
      </c>
      <c r="D31" s="38">
        <v>19</v>
      </c>
      <c r="E31" s="38">
        <v>229</v>
      </c>
      <c r="F31" s="38">
        <v>1217</v>
      </c>
      <c r="G31" s="38">
        <v>3536</v>
      </c>
    </row>
    <row r="32" spans="1:7" x14ac:dyDescent="0.2">
      <c r="A32" s="39" t="s">
        <v>30</v>
      </c>
      <c r="B32" s="39" t="s">
        <v>163</v>
      </c>
      <c r="C32" s="39">
        <v>3126</v>
      </c>
      <c r="D32" s="39">
        <v>3717</v>
      </c>
      <c r="E32" s="39">
        <v>4608</v>
      </c>
      <c r="F32" s="39">
        <v>16185</v>
      </c>
      <c r="G32" s="39">
        <v>48833</v>
      </c>
    </row>
    <row r="33" spans="1:7" x14ac:dyDescent="0.2">
      <c r="A33" s="112" t="s">
        <v>164</v>
      </c>
      <c r="B33" s="112"/>
      <c r="C33" s="112"/>
      <c r="D33" s="112"/>
      <c r="E33" s="112"/>
      <c r="F33" s="112"/>
      <c r="G33" s="112"/>
    </row>
    <row r="34" spans="1:7" x14ac:dyDescent="0.2">
      <c r="A34" s="112" t="s">
        <v>59</v>
      </c>
      <c r="B34" s="112"/>
      <c r="C34" s="112"/>
      <c r="D34" s="112"/>
      <c r="E34" s="112"/>
      <c r="F34" s="112"/>
      <c r="G34" s="112"/>
    </row>
  </sheetData>
  <sheetProtection sheet="1"/>
  <mergeCells count="3">
    <mergeCell ref="B1:E1"/>
    <mergeCell ref="A33:G33"/>
    <mergeCell ref="A34:G34"/>
  </mergeCells>
  <hyperlinks>
    <hyperlink ref="A7" r:id="rId1" xr:uid="{00000000-0004-0000-0800-000000000000}"/>
  </hyperlinks>
  <pageMargins left="0.7" right="0.7" top="0.75" bottom="0.75" header="0.3" footer="0.3"/>
  <pageSetup paperSize="9" orientation="portrait"/>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40</vt:i4>
      </vt:variant>
    </vt:vector>
  </HeadingPairs>
  <TitlesOfParts>
    <vt:vector size="40" baseType="lpstr">
      <vt:lpstr>Contents</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Table 17</vt:lpstr>
      <vt:lpstr>Table 18</vt:lpstr>
      <vt:lpstr>Table 19</vt:lpstr>
      <vt:lpstr>Table 20</vt:lpstr>
      <vt:lpstr>Table 21</vt:lpstr>
      <vt:lpstr>Table 22</vt:lpstr>
      <vt:lpstr>Table 23</vt:lpstr>
      <vt:lpstr>Table 24</vt:lpstr>
      <vt:lpstr>Table 25</vt:lpstr>
      <vt:lpstr>Table 26</vt:lpstr>
      <vt:lpstr>Table 27</vt:lpstr>
      <vt:lpstr>Table 28</vt:lpstr>
      <vt:lpstr>Table 29</vt:lpstr>
      <vt:lpstr>Table 30</vt:lpstr>
      <vt:lpstr>Table 31</vt:lpstr>
      <vt:lpstr>Table 32</vt:lpstr>
      <vt:lpstr>Table 25a</vt:lpstr>
      <vt:lpstr>Table 26a</vt:lpstr>
      <vt:lpstr>Table 27a</vt:lpstr>
      <vt:lpstr>Table 28a</vt:lpstr>
      <vt:lpstr>Table 29a</vt:lpstr>
      <vt:lpstr>Table 30a</vt:lpstr>
      <vt:lpstr>Explanatory 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PCSoft</dc:creator>
  <cp:lastModifiedBy>David Mitchell</cp:lastModifiedBy>
  <cp:lastPrinted>2007-02-15T05:50:52Z</cp:lastPrinted>
  <dcterms:created xsi:type="dcterms:W3CDTF">2004-10-31T22:22:48Z</dcterms:created>
  <dcterms:modified xsi:type="dcterms:W3CDTF">2025-05-28T00:48:06Z</dcterms:modified>
</cp:coreProperties>
</file>