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X:\SE01050105\Aviation\Domestic\Domestic - Cities and Regions (for web)\"/>
    </mc:Choice>
  </mc:AlternateContent>
  <xr:revisionPtr revIDLastSave="0" documentId="13_ncr:1_{D32A8E1A-10AF-4B8D-A3CE-B3D27E50A3CA}" xr6:coauthVersionLast="36" xr6:coauthVersionMax="36" xr10:uidLastSave="{00000000-0000-0000-0000-000000000000}"/>
  <bookViews>
    <workbookView xWindow="0" yWindow="0" windowWidth="23040" windowHeight="8390" activeTab="1" xr2:uid="{00000000-000D-0000-FFFF-FFFF00000000}"/>
  </bookViews>
  <sheets>
    <sheet name="Data" sheetId="61" r:id="rId1"/>
    <sheet name="Chart" sheetId="62" r:id="rId2"/>
    <sheet name="Notes" sheetId="38" r:id="rId3"/>
  </sheets>
  <definedNames>
    <definedName name="_xlnm.Print_Area" localSheetId="1">Chart!$J$2:$Y$49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9" i="62" l="1"/>
  <c r="C49" i="62" s="1"/>
  <c r="X8" i="62" l="1"/>
  <c r="Y8" i="62"/>
  <c r="U8" i="62"/>
  <c r="V8" i="62"/>
  <c r="W8" i="62"/>
  <c r="G49" i="62"/>
  <c r="F49" i="62"/>
  <c r="E49" i="62"/>
  <c r="D49" i="62"/>
  <c r="B48" i="62"/>
  <c r="B45" i="62"/>
  <c r="C45" i="62" s="1"/>
  <c r="B46" i="62"/>
  <c r="D46" i="62" s="1"/>
  <c r="B47" i="62"/>
  <c r="C47" i="62" s="1"/>
  <c r="H49" i="62" l="1"/>
  <c r="G47" i="62"/>
  <c r="C46" i="62"/>
  <c r="E47" i="62"/>
  <c r="G45" i="62"/>
  <c r="D47" i="62"/>
  <c r="F45" i="62"/>
  <c r="G46" i="62"/>
  <c r="E45" i="62"/>
  <c r="F46" i="62"/>
  <c r="D45" i="62"/>
  <c r="E46" i="62"/>
  <c r="F47" i="62"/>
  <c r="E48" i="62"/>
  <c r="D48" i="62"/>
  <c r="C48" i="62"/>
  <c r="F48" i="62"/>
  <c r="G48" i="62"/>
  <c r="H46" i="62" l="1"/>
  <c r="H45" i="62"/>
  <c r="H47" i="62"/>
  <c r="H48" i="62"/>
  <c r="B9" i="62"/>
  <c r="B10" i="62"/>
  <c r="D10" i="62" s="1"/>
  <c r="B11" i="62"/>
  <c r="F11" i="62" s="1"/>
  <c r="B12" i="62"/>
  <c r="C12" i="62" s="1"/>
  <c r="B13" i="62"/>
  <c r="C13" i="62" s="1"/>
  <c r="B14" i="62"/>
  <c r="D14" i="62" s="1"/>
  <c r="B15" i="62"/>
  <c r="F15" i="62" s="1"/>
  <c r="B16" i="62"/>
  <c r="C16" i="62" s="1"/>
  <c r="E16" i="62"/>
  <c r="B17" i="62"/>
  <c r="C17" i="62" s="1"/>
  <c r="B18" i="62"/>
  <c r="D18" i="62" s="1"/>
  <c r="B19" i="62"/>
  <c r="F19" i="62" s="1"/>
  <c r="B20" i="62"/>
  <c r="C20" i="62" s="1"/>
  <c r="B21" i="62"/>
  <c r="C21" i="62" s="1"/>
  <c r="G21" i="62"/>
  <c r="B22" i="62"/>
  <c r="D22" i="62" s="1"/>
  <c r="B23" i="62"/>
  <c r="F23" i="62" s="1"/>
  <c r="B24" i="62"/>
  <c r="C24" i="62" s="1"/>
  <c r="B25" i="62"/>
  <c r="C25" i="62" s="1"/>
  <c r="B26" i="62"/>
  <c r="D26" i="62" s="1"/>
  <c r="B27" i="62"/>
  <c r="F27" i="62" s="1"/>
  <c r="B28" i="62"/>
  <c r="E28" i="62" s="1"/>
  <c r="B29" i="62"/>
  <c r="G29" i="62" s="1"/>
  <c r="G81" i="62" s="1"/>
  <c r="B30" i="62"/>
  <c r="D30" i="62" s="1"/>
  <c r="B31" i="62"/>
  <c r="F31" i="62" s="1"/>
  <c r="B32" i="62"/>
  <c r="D32" i="62" s="1"/>
  <c r="B33" i="62"/>
  <c r="D33" i="62" s="1"/>
  <c r="B34" i="62"/>
  <c r="B35" i="62"/>
  <c r="F35" i="62" s="1"/>
  <c r="B36" i="62"/>
  <c r="D36" i="62" s="1"/>
  <c r="B37" i="62"/>
  <c r="C37" i="62" s="1"/>
  <c r="B38" i="62"/>
  <c r="C38" i="62" s="1"/>
  <c r="B39" i="62"/>
  <c r="B40" i="62"/>
  <c r="D40" i="62" s="1"/>
  <c r="B41" i="62"/>
  <c r="C41" i="62" s="1"/>
  <c r="B42" i="62"/>
  <c r="C42" i="62"/>
  <c r="B43" i="62"/>
  <c r="F43" i="62" s="1"/>
  <c r="B44" i="62"/>
  <c r="D44" i="62" s="1"/>
  <c r="F33" i="62" l="1"/>
  <c r="E9" i="62"/>
  <c r="E82" i="62" s="1"/>
  <c r="B82" i="62"/>
  <c r="D34" i="62"/>
  <c r="D80" i="62" s="1"/>
  <c r="W10" i="62"/>
  <c r="B80" i="62"/>
  <c r="E33" i="62"/>
  <c r="C29" i="62"/>
  <c r="C81" i="62" s="1"/>
  <c r="X10" i="62"/>
  <c r="B81" i="62"/>
  <c r="F39" i="62"/>
  <c r="F79" i="62" s="1"/>
  <c r="V10" i="62"/>
  <c r="B79" i="62"/>
  <c r="C32" i="62"/>
  <c r="C76" i="62"/>
  <c r="G28" i="62"/>
  <c r="G17" i="62"/>
  <c r="E12" i="62"/>
  <c r="E37" i="62"/>
  <c r="F28" i="62"/>
  <c r="G24" i="62"/>
  <c r="G20" i="62"/>
  <c r="F17" i="62"/>
  <c r="D12" i="62"/>
  <c r="D28" i="62"/>
  <c r="E20" i="62"/>
  <c r="E17" i="62"/>
  <c r="F40" i="62"/>
  <c r="C28" i="62"/>
  <c r="E23" i="62"/>
  <c r="D20" i="62"/>
  <c r="D17" i="62"/>
  <c r="F13" i="62"/>
  <c r="E13" i="62"/>
  <c r="E40" i="62"/>
  <c r="C40" i="62"/>
  <c r="C34" i="62"/>
  <c r="E19" i="62"/>
  <c r="G16" i="62"/>
  <c r="D13" i="62"/>
  <c r="D25" i="62"/>
  <c r="D21" i="62"/>
  <c r="D16" i="62"/>
  <c r="G12" i="62"/>
  <c r="G36" i="62"/>
  <c r="F36" i="62"/>
  <c r="G30" i="62"/>
  <c r="E24" i="62"/>
  <c r="G9" i="62"/>
  <c r="G82" i="62" s="1"/>
  <c r="G44" i="62"/>
  <c r="F41" i="62"/>
  <c r="E36" i="62"/>
  <c r="C30" i="62"/>
  <c r="D24" i="62"/>
  <c r="E15" i="62"/>
  <c r="F9" i="62"/>
  <c r="F44" i="62"/>
  <c r="E41" i="62"/>
  <c r="C36" i="62"/>
  <c r="G32" i="62"/>
  <c r="F32" i="62"/>
  <c r="E44" i="62"/>
  <c r="C44" i="62"/>
  <c r="G40" i="62"/>
  <c r="F37" i="62"/>
  <c r="E32" i="62"/>
  <c r="G25" i="62"/>
  <c r="G13" i="62"/>
  <c r="E11" i="62"/>
  <c r="D42" i="62"/>
  <c r="D76" i="62" s="1"/>
  <c r="B76" i="62"/>
  <c r="D38" i="62"/>
  <c r="G26" i="62"/>
  <c r="G22" i="62"/>
  <c r="G18" i="62"/>
  <c r="G14" i="62"/>
  <c r="G10" i="62"/>
  <c r="G41" i="62"/>
  <c r="G37" i="62"/>
  <c r="G33" i="62"/>
  <c r="C26" i="62"/>
  <c r="F24" i="62"/>
  <c r="C22" i="62"/>
  <c r="F20" i="62"/>
  <c r="C18" i="62"/>
  <c r="F16" i="62"/>
  <c r="C14" i="62"/>
  <c r="F12" i="62"/>
  <c r="C10" i="62"/>
  <c r="F29" i="62"/>
  <c r="F81" i="62" s="1"/>
  <c r="E43" i="62"/>
  <c r="D41" i="62"/>
  <c r="E39" i="62"/>
  <c r="E79" i="62" s="1"/>
  <c r="D37" i="62"/>
  <c r="E35" i="62"/>
  <c r="E31" i="62"/>
  <c r="E29" i="62"/>
  <c r="E81" i="62" s="1"/>
  <c r="F25" i="62"/>
  <c r="F21" i="62"/>
  <c r="C43" i="62"/>
  <c r="C39" i="62"/>
  <c r="C35" i="62"/>
  <c r="C33" i="62"/>
  <c r="C31" i="62"/>
  <c r="D29" i="62"/>
  <c r="D81" i="62" s="1"/>
  <c r="E27" i="62"/>
  <c r="E25" i="62"/>
  <c r="E21" i="62"/>
  <c r="C27" i="62"/>
  <c r="C9" i="62"/>
  <c r="C82" i="62" s="1"/>
  <c r="Y10" i="62"/>
  <c r="D43" i="62"/>
  <c r="D39" i="62"/>
  <c r="D79" i="62" s="1"/>
  <c r="D35" i="62"/>
  <c r="D31" i="62"/>
  <c r="D27" i="62"/>
  <c r="D23" i="62"/>
  <c r="D19" i="62"/>
  <c r="D15" i="62"/>
  <c r="D11" i="62"/>
  <c r="C23" i="62"/>
  <c r="C19" i="62"/>
  <c r="C15" i="62"/>
  <c r="C11" i="62"/>
  <c r="G34" i="62"/>
  <c r="G80" i="62" s="1"/>
  <c r="G42" i="62"/>
  <c r="G76" i="62" s="1"/>
  <c r="F34" i="62"/>
  <c r="F80" i="62" s="1"/>
  <c r="F22" i="62"/>
  <c r="F10" i="62"/>
  <c r="D9" i="62"/>
  <c r="D82" i="62" s="1"/>
  <c r="F42" i="62"/>
  <c r="F76" i="62" s="1"/>
  <c r="F38" i="62"/>
  <c r="F26" i="62"/>
  <c r="F14" i="62"/>
  <c r="G43" i="62"/>
  <c r="E42" i="62"/>
  <c r="E76" i="62" s="1"/>
  <c r="G39" i="62"/>
  <c r="G79" i="62" s="1"/>
  <c r="E38" i="62"/>
  <c r="G35" i="62"/>
  <c r="E34" i="62"/>
  <c r="E80" i="62" s="1"/>
  <c r="G31" i="62"/>
  <c r="E30" i="62"/>
  <c r="G27" i="62"/>
  <c r="E26" i="62"/>
  <c r="G23" i="62"/>
  <c r="E22" i="62"/>
  <c r="G19" i="62"/>
  <c r="E18" i="62"/>
  <c r="G15" i="62"/>
  <c r="E14" i="62"/>
  <c r="G11" i="62"/>
  <c r="E10" i="62"/>
  <c r="G38" i="62"/>
  <c r="F30" i="62"/>
  <c r="F18" i="62"/>
  <c r="F82" i="62" l="1"/>
  <c r="H9" i="62"/>
  <c r="C79" i="62"/>
  <c r="C80" i="62"/>
  <c r="J5" i="62"/>
  <c r="AA5" i="62" l="1"/>
  <c r="H24" i="62" l="1"/>
  <c r="H37" i="62"/>
  <c r="H27" i="62"/>
  <c r="H41" i="62"/>
  <c r="H29" i="62"/>
  <c r="U10" i="62"/>
  <c r="H31" i="62" l="1"/>
  <c r="H15" i="62"/>
  <c r="H23" i="62"/>
  <c r="H40" i="62"/>
  <c r="H18" i="62"/>
  <c r="V11" i="62"/>
  <c r="H38" i="62"/>
  <c r="H34" i="62"/>
  <c r="H35" i="62"/>
  <c r="H21" i="62"/>
  <c r="H32" i="62"/>
  <c r="H44" i="62"/>
  <c r="H17" i="62"/>
  <c r="H10" i="62"/>
  <c r="H42" i="62"/>
  <c r="H13" i="62"/>
  <c r="H14" i="62"/>
  <c r="H22" i="62"/>
  <c r="H25" i="62"/>
  <c r="H28" i="62"/>
  <c r="H19" i="62"/>
  <c r="H33" i="62"/>
  <c r="H36" i="62"/>
  <c r="H20" i="62"/>
  <c r="H43" i="62"/>
  <c r="H12" i="62"/>
  <c r="H39" i="62"/>
  <c r="H30" i="62"/>
  <c r="H11" i="62"/>
  <c r="H26" i="62"/>
  <c r="H16" i="62"/>
  <c r="Y11" i="62"/>
  <c r="U15" i="62"/>
  <c r="U11" i="62"/>
  <c r="X11" i="62"/>
  <c r="U12" i="62"/>
  <c r="U13" i="62"/>
  <c r="X13" i="62"/>
  <c r="W13" i="62"/>
  <c r="V13" i="62"/>
  <c r="Y13" i="62"/>
  <c r="U14" i="62"/>
  <c r="W11" i="62"/>
  <c r="X14" i="62"/>
  <c r="Y14" i="62"/>
  <c r="X12" i="62"/>
  <c r="V14" i="62"/>
  <c r="W15" i="62"/>
  <c r="Y12" i="62"/>
  <c r="Y15" i="62"/>
  <c r="W12" i="62"/>
  <c r="X15" i="62"/>
  <c r="V15" i="62"/>
  <c r="V12" i="62"/>
  <c r="W14" i="62"/>
</calcChain>
</file>

<file path=xl/sharedStrings.xml><?xml version="1.0" encoding="utf-8"?>
<sst xmlns="http://schemas.openxmlformats.org/spreadsheetml/2006/main" count="2054" uniqueCount="714">
  <si>
    <t>Type</t>
  </si>
  <si>
    <t>Very Remote Australia</t>
  </si>
  <si>
    <t>Outer Regional Australia</t>
  </si>
  <si>
    <t>ALICE SPRINGS</t>
  </si>
  <si>
    <t>Remote Australia</t>
  </si>
  <si>
    <t>AYERS ROCK</t>
  </si>
  <si>
    <t>ALBURY</t>
  </si>
  <si>
    <t>Inner Regional Australia</t>
  </si>
  <si>
    <t>BALLINA</t>
  </si>
  <si>
    <t>ADELAIDE</t>
  </si>
  <si>
    <t>Major Cities of Australia</t>
  </si>
  <si>
    <t>BRAMPTON ISLAND</t>
  </si>
  <si>
    <t>BROOME</t>
  </si>
  <si>
    <t>BUNDABERG</t>
  </si>
  <si>
    <t>CAIRNS</t>
  </si>
  <si>
    <t>COFFS HARBOUR</t>
  </si>
  <si>
    <t>COOKTOWN</t>
  </si>
  <si>
    <t>DEVONPORT</t>
  </si>
  <si>
    <t>DUNK ISLAND</t>
  </si>
  <si>
    <t>EMERALD</t>
  </si>
  <si>
    <t>ARCHERFIELD</t>
  </si>
  <si>
    <t>ESPERANCE</t>
  </si>
  <si>
    <t>ARMIDALE</t>
  </si>
  <si>
    <t>GERALDTON</t>
  </si>
  <si>
    <t>GLADSTONE</t>
  </si>
  <si>
    <t>GOVE</t>
  </si>
  <si>
    <t>GROOTE EYLANDT</t>
  </si>
  <si>
    <t>HAMILTON ISLAND</t>
  </si>
  <si>
    <t>HOBART</t>
  </si>
  <si>
    <t>KALGOORLIE</t>
  </si>
  <si>
    <t>KARRATHA</t>
  </si>
  <si>
    <t>KING ISLAND</t>
  </si>
  <si>
    <t>LAUNCESTON</t>
  </si>
  <si>
    <t>LORD HOWE ISLAND</t>
  </si>
  <si>
    <t>MACKAY</t>
  </si>
  <si>
    <t>MOUNT ISA</t>
  </si>
  <si>
    <t>NEWMAN</t>
  </si>
  <si>
    <t>NOOSA</t>
  </si>
  <si>
    <t>OLYMPIC DAM</t>
  </si>
  <si>
    <t>PARABURDOO</t>
  </si>
  <si>
    <t>PORT HEDLAND</t>
  </si>
  <si>
    <t>PORT MACQUARIE</t>
  </si>
  <si>
    <t>ROTTNEST ISLAND</t>
  </si>
  <si>
    <t>WEIPA</t>
  </si>
  <si>
    <t>BELMONT</t>
  </si>
  <si>
    <t>BRISBANE</t>
  </si>
  <si>
    <t>BATHURST ISLAND</t>
  </si>
  <si>
    <t>BANKSTOWN</t>
  </si>
  <si>
    <t>CANBERRA</t>
  </si>
  <si>
    <t>CEDUNA</t>
  </si>
  <si>
    <t>CALOUNDRA</t>
  </si>
  <si>
    <t>DUBBO</t>
  </si>
  <si>
    <t>FLINDERS ISLAND</t>
  </si>
  <si>
    <t>FREMANTLE</t>
  </si>
  <si>
    <t>GEELONG</t>
  </si>
  <si>
    <t>GOSFORD</t>
  </si>
  <si>
    <t>KINGSCOTE</t>
  </si>
  <si>
    <t>KUNUNURRA</t>
  </si>
  <si>
    <t>MOORABBIN</t>
  </si>
  <si>
    <t>SUNSHINE COAST</t>
  </si>
  <si>
    <t>ESSENDON FIELDS</t>
  </si>
  <si>
    <t>MELBOURNE</t>
  </si>
  <si>
    <t>MOUNT GAMBIER</t>
  </si>
  <si>
    <t>MANINGRIDA</t>
  </si>
  <si>
    <t>MILDURA</t>
  </si>
  <si>
    <t>NEWCASTLE</t>
  </si>
  <si>
    <t>ORANGE</t>
  </si>
  <si>
    <t>GOLD COAST</t>
  </si>
  <si>
    <t>PERTH</t>
  </si>
  <si>
    <t>PALM BEACH</t>
  </si>
  <si>
    <t>PORT LINCOLN</t>
  </si>
  <si>
    <t>PARRAMATTA</t>
  </si>
  <si>
    <t>ROCKHAMPTON</t>
  </si>
  <si>
    <t>SYDNEY</t>
  </si>
  <si>
    <t>THURSDAY ISLAND</t>
  </si>
  <si>
    <t>TAMWORTH</t>
  </si>
  <si>
    <t>TOWNSVILLE</t>
  </si>
  <si>
    <t>TYABB</t>
  </si>
  <si>
    <t>WAGGA WAGGA</t>
  </si>
  <si>
    <t>WEST MAITLAND</t>
  </si>
  <si>
    <t>BURNIE</t>
  </si>
  <si>
    <t>WOLLONGONG</t>
  </si>
  <si>
    <t>1985/1986</t>
  </si>
  <si>
    <t>1986/1987</t>
  </si>
  <si>
    <t>1987/1988</t>
  </si>
  <si>
    <t>1988/1989</t>
  </si>
  <si>
    <t>1989/1990</t>
  </si>
  <si>
    <t>2003/2004</t>
  </si>
  <si>
    <t>1990/1991</t>
  </si>
  <si>
    <t>2010/2011</t>
  </si>
  <si>
    <t>2011/2012</t>
  </si>
  <si>
    <t>2014/2015</t>
  </si>
  <si>
    <t>2015/2016</t>
  </si>
  <si>
    <t>2016/2017</t>
  </si>
  <si>
    <t>2018/2019</t>
  </si>
  <si>
    <t>2019/2020</t>
  </si>
  <si>
    <t>1991/1992</t>
  </si>
  <si>
    <t>1992/1993</t>
  </si>
  <si>
    <t>2009/2010</t>
  </si>
  <si>
    <t>1993/1994</t>
  </si>
  <si>
    <t>1994/1995</t>
  </si>
  <si>
    <t>1995/1996</t>
  </si>
  <si>
    <t>1996/1997</t>
  </si>
  <si>
    <t>1997/1998</t>
  </si>
  <si>
    <t>1998/1999</t>
  </si>
  <si>
    <t>1999/2000</t>
  </si>
  <si>
    <t>2000/2001</t>
  </si>
  <si>
    <t>2001/2002</t>
  </si>
  <si>
    <t>2007/2008</t>
  </si>
  <si>
    <t>2008/2009</t>
  </si>
  <si>
    <t>2012/2013</t>
  </si>
  <si>
    <t>2013/2014</t>
  </si>
  <si>
    <t>2017/2018</t>
  </si>
  <si>
    <t>2020/2021</t>
  </si>
  <si>
    <t>2002/2003</t>
  </si>
  <si>
    <t>2004/2005</t>
  </si>
  <si>
    <t>2005/2006</t>
  </si>
  <si>
    <t>2006/2007</t>
  </si>
  <si>
    <t>Year</t>
  </si>
  <si>
    <t>Seats</t>
  </si>
  <si>
    <t>Historical data could include periods of non-reporting by smaller operators.</t>
  </si>
  <si>
    <t>This restriction is to prevent diversions and other ad-hoc operations being counted in the Number of Routes and Number of Operators.</t>
  </si>
  <si>
    <t>Measures of Regional Aviation activity are shown in historical BITRE time series data based on the classification of airlines into Domestic and Regional - this may not match what is shown here.</t>
  </si>
  <si>
    <t>Passenger numbers shown here are based on Traffic On Board</t>
  </si>
  <si>
    <t>Unusual operators and sectors were recorded during the Pilot's Strike period - 1989/1990.</t>
  </si>
  <si>
    <t>Flights</t>
  </si>
  <si>
    <t>Regional Total</t>
  </si>
  <si>
    <t>Domestic</t>
  </si>
  <si>
    <t>Passenger Trips</t>
  </si>
  <si>
    <t>Distance Flown</t>
  </si>
  <si>
    <t>No. of Operators</t>
  </si>
  <si>
    <t>RPKs (millions)</t>
  </si>
  <si>
    <t>ASKs (millions)</t>
  </si>
  <si>
    <t>Load Factor (RPKs/ASKs)</t>
  </si>
  <si>
    <t>Distance per Flight</t>
  </si>
  <si>
    <t>Seats per Flight</t>
  </si>
  <si>
    <t>Select Metric here &gt; &gt; &gt;</t>
  </si>
  <si>
    <t>Regional Share</t>
  </si>
  <si>
    <t>No. of Sectors (Routes)</t>
  </si>
  <si>
    <t>YE June</t>
  </si>
  <si>
    <t>Fin Year</t>
  </si>
  <si>
    <t>Growth</t>
  </si>
  <si>
    <t>Compound Annual Growth Rate (CAGR)</t>
  </si>
  <si>
    <t>10 Years</t>
  </si>
  <si>
    <t>20 Years</t>
  </si>
  <si>
    <t>to</t>
  </si>
  <si>
    <t>RPT passenger flights excluding freighter flights but including domestic sectors of international flights operated by Australian airlines.</t>
  </si>
  <si>
    <t>Distance Flown/Flights</t>
  </si>
  <si>
    <t>Seats/Flights</t>
  </si>
  <si>
    <t>Number of unique RPT sectors.</t>
  </si>
  <si>
    <t>Number of Sectors (Routes) and Number of Operators is based on more than 50 flights (1 a week) having being recorded in the year.</t>
  </si>
  <si>
    <t>Regional flights can include multi-sector flights and therefore the number of routes can be impacted by non-reporting of even smaller operators.</t>
  </si>
  <si>
    <t>A measure of utilisation where Revenue Passenger Kilometres are divided by Available Seats Kilometres and expressed as a percentage.</t>
  </si>
  <si>
    <t>Remote</t>
  </si>
  <si>
    <t>Major</t>
  </si>
  <si>
    <t>Inner &amp; Outer Regional</t>
  </si>
  <si>
    <t>The basis of classifying</t>
  </si>
  <si>
    <t xml:space="preserve">Major: </t>
  </si>
  <si>
    <t xml:space="preserve">Inner &amp; Outer Regional: </t>
  </si>
  <si>
    <t xml:space="preserve">Remote: </t>
  </si>
  <si>
    <t xml:space="preserve">Regional Total: </t>
  </si>
  <si>
    <t>Inner &amp; Outer Regional + Remote. Except for Number of Operators where this number is calculated separately to avoid double counting.</t>
  </si>
  <si>
    <t xml:space="preserve">Domestic: </t>
  </si>
  <si>
    <t xml:space="preserve">All Regular Public Transport (RPT) services between two Australian airports. </t>
  </si>
  <si>
    <t>These are system generated figures to align with what is published elsewhere.</t>
  </si>
  <si>
    <t>Sectors between one Major City airport and another Major City airport.</t>
  </si>
  <si>
    <t>Sectors between Major City airports, Inner Regional City airports and Outer Regional City airports.</t>
  </si>
  <si>
    <t>Remote Airports - some examples of:</t>
  </si>
  <si>
    <t>Inner &amp; Outer Regional Airports - some examples of:</t>
  </si>
  <si>
    <t xml:space="preserve">two Australian airports. </t>
  </si>
  <si>
    <t>Domestic: All Regular Public Transport (RPT) services between</t>
  </si>
  <si>
    <t xml:space="preserve">Sectors between one Major City airport and another </t>
  </si>
  <si>
    <t>Major City airport.</t>
  </si>
  <si>
    <t xml:space="preserve">Sectors between Major City airports, Inner Regional </t>
  </si>
  <si>
    <t>City airports and Outer Regional City airports.</t>
  </si>
  <si>
    <t xml:space="preserve">Sectors connecting to Remote airports and </t>
  </si>
  <si>
    <t>Example of Major - a Melbourne-Sydney flight</t>
  </si>
  <si>
    <t>Example of Inner &amp; Outer Regional - a Sydney-Albury flight</t>
  </si>
  <si>
    <t>Example of Remote - a Sydney-Alice Springs flight</t>
  </si>
  <si>
    <t>2018-19</t>
  </si>
  <si>
    <t>2013-14</t>
  </si>
  <si>
    <t>2008-09</t>
  </si>
  <si>
    <t>1998-99</t>
  </si>
  <si>
    <t>1985-86</t>
  </si>
  <si>
    <t>Flights (number of)</t>
  </si>
  <si>
    <t>Passenger Trips (number of)</t>
  </si>
  <si>
    <t>Seats (number of)</t>
  </si>
  <si>
    <t>Revenue Passenger Kilometres (RPKs) (millions)</t>
  </si>
  <si>
    <t>Available Seat Kilometres (ASKs) (millions)</t>
  </si>
  <si>
    <t>Distance Flown (Aircraft Kilometres, number of)</t>
  </si>
  <si>
    <t>Aggregate of the number of RPT passengers carried by sector.</t>
  </si>
  <si>
    <t>Aggregate of available RPT seats by sector.</t>
  </si>
  <si>
    <t>Revenue Passenger Kilometres. Aggregate of (passengers x distance (great circle in kilometres)) for all RPT sectors.</t>
  </si>
  <si>
    <t>Available Seat Kilometres. Aggregate of (seats x distance (great circle in kilometres)) for all RPT sectors.</t>
  </si>
  <si>
    <t>Aggregate of (great circle distance in kilometres x flights) for all RPT sectors.</t>
  </si>
  <si>
    <t>Regular Public Transport (RPT)</t>
  </si>
  <si>
    <t>Years ended June</t>
  </si>
  <si>
    <t>compared to</t>
  </si>
  <si>
    <t>Flights1985-86</t>
  </si>
  <si>
    <t>Flights1986-87</t>
  </si>
  <si>
    <t>1986-87</t>
  </si>
  <si>
    <t>Flights1987-88</t>
  </si>
  <si>
    <t>1987-88</t>
  </si>
  <si>
    <t>Flights1988-89</t>
  </si>
  <si>
    <t>1988-89</t>
  </si>
  <si>
    <t>Flights1989-90</t>
  </si>
  <si>
    <t>1989-90</t>
  </si>
  <si>
    <t>Flights1990-91</t>
  </si>
  <si>
    <t>1990-91</t>
  </si>
  <si>
    <t>Flights1991-92</t>
  </si>
  <si>
    <t>1991-92</t>
  </si>
  <si>
    <t>Flights1992-93</t>
  </si>
  <si>
    <t>1992-93</t>
  </si>
  <si>
    <t>Flights1993-94</t>
  </si>
  <si>
    <t>1993-94</t>
  </si>
  <si>
    <t>Flights1994-95</t>
  </si>
  <si>
    <t>1994-95</t>
  </si>
  <si>
    <t>Flights1995-96</t>
  </si>
  <si>
    <t>1995-96</t>
  </si>
  <si>
    <t>Flights1996-97</t>
  </si>
  <si>
    <t>1996-97</t>
  </si>
  <si>
    <t>Flights1997-98</t>
  </si>
  <si>
    <t>1997-98</t>
  </si>
  <si>
    <t>Flights1998-99</t>
  </si>
  <si>
    <t>Flights1999-00</t>
  </si>
  <si>
    <t>1999-00</t>
  </si>
  <si>
    <t>Flights2000-01</t>
  </si>
  <si>
    <t>2000-01</t>
  </si>
  <si>
    <t>Flights2001-02</t>
  </si>
  <si>
    <t>2001-02</t>
  </si>
  <si>
    <t>Flights2002-03</t>
  </si>
  <si>
    <t>2002-03</t>
  </si>
  <si>
    <t>Flights2003-04</t>
  </si>
  <si>
    <t>2003-04</t>
  </si>
  <si>
    <t>Flights2004-05</t>
  </si>
  <si>
    <t>2004-05</t>
  </si>
  <si>
    <t>Flights2005-06</t>
  </si>
  <si>
    <t>2005-06</t>
  </si>
  <si>
    <t>Flights2006-07</t>
  </si>
  <si>
    <t>2006-07</t>
  </si>
  <si>
    <t>Flights2007-08</t>
  </si>
  <si>
    <t>2007-08</t>
  </si>
  <si>
    <t>Flights2008-09</t>
  </si>
  <si>
    <t>Flights2009-10</t>
  </si>
  <si>
    <t>2009-10</t>
  </si>
  <si>
    <t>Flights2010-11</t>
  </si>
  <si>
    <t>2010-11</t>
  </si>
  <si>
    <t>Flights2011-12</t>
  </si>
  <si>
    <t>2011-12</t>
  </si>
  <si>
    <t>Flights2012-13</t>
  </si>
  <si>
    <t>2012-13</t>
  </si>
  <si>
    <t>Flights2013-14</t>
  </si>
  <si>
    <t>Flights2014-15</t>
  </si>
  <si>
    <t>2014-15</t>
  </si>
  <si>
    <t>Flights2015-16</t>
  </si>
  <si>
    <t>2015-16</t>
  </si>
  <si>
    <t>Flights2016-17</t>
  </si>
  <si>
    <t>2016-17</t>
  </si>
  <si>
    <t>Flights2017-18</t>
  </si>
  <si>
    <t>2017-18</t>
  </si>
  <si>
    <t>Flights2018-19</t>
  </si>
  <si>
    <t>Flights2019-20</t>
  </si>
  <si>
    <t>2019-20</t>
  </si>
  <si>
    <t>Flights2020-21</t>
  </si>
  <si>
    <t>2020-21</t>
  </si>
  <si>
    <t>Passenger Trips1985-86</t>
  </si>
  <si>
    <t>Passenger Trips1986-87</t>
  </si>
  <si>
    <t>Passenger Trips1987-88</t>
  </si>
  <si>
    <t>Passenger Trips1988-89</t>
  </si>
  <si>
    <t>Passenger Trips1989-90</t>
  </si>
  <si>
    <t>Passenger Trips1990-91</t>
  </si>
  <si>
    <t>Passenger Trips1991-92</t>
  </si>
  <si>
    <t>Passenger Trips1992-93</t>
  </si>
  <si>
    <t>Passenger Trips1993-94</t>
  </si>
  <si>
    <t>Passenger Trips1994-95</t>
  </si>
  <si>
    <t>Passenger Trips1995-96</t>
  </si>
  <si>
    <t>Passenger Trips1996-97</t>
  </si>
  <si>
    <t>Passenger Trips1997-98</t>
  </si>
  <si>
    <t>Passenger Trips1998-99</t>
  </si>
  <si>
    <t>Passenger Trips1999-00</t>
  </si>
  <si>
    <t>Passenger Trips2000-01</t>
  </si>
  <si>
    <t>Passenger Trips2001-02</t>
  </si>
  <si>
    <t>Passenger Trips2002-03</t>
  </si>
  <si>
    <t>Passenger Trips2003-04</t>
  </si>
  <si>
    <t>Passenger Trips2004-05</t>
  </si>
  <si>
    <t>Passenger Trips2005-06</t>
  </si>
  <si>
    <t>Passenger Trips2006-07</t>
  </si>
  <si>
    <t>Passenger Trips2007-08</t>
  </si>
  <si>
    <t>Passenger Trips2008-09</t>
  </si>
  <si>
    <t>Passenger Trips2009-10</t>
  </si>
  <si>
    <t>Passenger Trips2010-11</t>
  </si>
  <si>
    <t>Passenger Trips2011-12</t>
  </si>
  <si>
    <t>Passenger Trips2012-13</t>
  </si>
  <si>
    <t>Passenger Trips2013-14</t>
  </si>
  <si>
    <t>Passenger Trips2014-15</t>
  </si>
  <si>
    <t>Passenger Trips2015-16</t>
  </si>
  <si>
    <t>Passenger Trips2016-17</t>
  </si>
  <si>
    <t>Passenger Trips2017-18</t>
  </si>
  <si>
    <t>Passenger Trips2018-19</t>
  </si>
  <si>
    <t>Passenger Trips2019-20</t>
  </si>
  <si>
    <t>Passenger Trips2020-21</t>
  </si>
  <si>
    <t>Seats1985-86</t>
  </si>
  <si>
    <t>Seats1986-87</t>
  </si>
  <si>
    <t>Seats1987-88</t>
  </si>
  <si>
    <t>Seats1988-89</t>
  </si>
  <si>
    <t>Seats1989-90</t>
  </si>
  <si>
    <t>Seats1990-91</t>
  </si>
  <si>
    <t>Seats1991-92</t>
  </si>
  <si>
    <t>Seats1992-93</t>
  </si>
  <si>
    <t>Seats1993-94</t>
  </si>
  <si>
    <t>Seats1994-95</t>
  </si>
  <si>
    <t>Seats1995-96</t>
  </si>
  <si>
    <t>Seats1996-97</t>
  </si>
  <si>
    <t>Seats1997-98</t>
  </si>
  <si>
    <t>Seats1998-99</t>
  </si>
  <si>
    <t>Seats1999-00</t>
  </si>
  <si>
    <t>Seats2000-01</t>
  </si>
  <si>
    <t>Seats2001-02</t>
  </si>
  <si>
    <t>Seats2002-03</t>
  </si>
  <si>
    <t>Seats2003-04</t>
  </si>
  <si>
    <t>Seats2004-05</t>
  </si>
  <si>
    <t>Seats2005-06</t>
  </si>
  <si>
    <t>Seats2006-07</t>
  </si>
  <si>
    <t>Seats2007-08</t>
  </si>
  <si>
    <t>Seats2008-09</t>
  </si>
  <si>
    <t>Seats2009-10</t>
  </si>
  <si>
    <t>Seats2010-11</t>
  </si>
  <si>
    <t>Seats2011-12</t>
  </si>
  <si>
    <t>Seats2012-13</t>
  </si>
  <si>
    <t>Seats2013-14</t>
  </si>
  <si>
    <t>Seats2014-15</t>
  </si>
  <si>
    <t>Seats2015-16</t>
  </si>
  <si>
    <t>Seats2016-17</t>
  </si>
  <si>
    <t>Seats2017-18</t>
  </si>
  <si>
    <t>Seats2018-19</t>
  </si>
  <si>
    <t>Seats2019-20</t>
  </si>
  <si>
    <t>Seats2020-21</t>
  </si>
  <si>
    <t>RPKs (millions)1985-86</t>
  </si>
  <si>
    <t>RPKs (millions)1986-87</t>
  </si>
  <si>
    <t>RPKs (millions)1987-88</t>
  </si>
  <si>
    <t>RPKs (millions)1988-89</t>
  </si>
  <si>
    <t>RPKs (millions)1989-90</t>
  </si>
  <si>
    <t>RPKs (millions)1990-91</t>
  </si>
  <si>
    <t>RPKs (millions)1991-92</t>
  </si>
  <si>
    <t>RPKs (millions)1992-93</t>
  </si>
  <si>
    <t>RPKs (millions)1993-94</t>
  </si>
  <si>
    <t>RPKs (millions)1994-95</t>
  </si>
  <si>
    <t>RPKs (millions)1995-96</t>
  </si>
  <si>
    <t>RPKs (millions)1996-97</t>
  </si>
  <si>
    <t>RPKs (millions)1997-98</t>
  </si>
  <si>
    <t>RPKs (millions)1998-99</t>
  </si>
  <si>
    <t>RPKs (millions)1999-00</t>
  </si>
  <si>
    <t>RPKs (millions)2000-01</t>
  </si>
  <si>
    <t>RPKs (millions)2001-02</t>
  </si>
  <si>
    <t>RPKs (millions)2002-03</t>
  </si>
  <si>
    <t>RPKs (millions)2003-04</t>
  </si>
  <si>
    <t>RPKs (millions)2004-05</t>
  </si>
  <si>
    <t>RPKs (millions)2005-06</t>
  </si>
  <si>
    <t>RPKs (millions)2006-07</t>
  </si>
  <si>
    <t>RPKs (millions)2007-08</t>
  </si>
  <si>
    <t>RPKs (millions)2008-09</t>
  </si>
  <si>
    <t>RPKs (millions)2009-10</t>
  </si>
  <si>
    <t>RPKs (millions)2010-11</t>
  </si>
  <si>
    <t>RPKs (millions)2011-12</t>
  </si>
  <si>
    <t>RPKs (millions)2012-13</t>
  </si>
  <si>
    <t>RPKs (millions)2013-14</t>
  </si>
  <si>
    <t>RPKs (millions)2014-15</t>
  </si>
  <si>
    <t>RPKs (millions)2015-16</t>
  </si>
  <si>
    <t>RPKs (millions)2016-17</t>
  </si>
  <si>
    <t>RPKs (millions)2017-18</t>
  </si>
  <si>
    <t>RPKs (millions)2018-19</t>
  </si>
  <si>
    <t>RPKs (millions)2019-20</t>
  </si>
  <si>
    <t>RPKs (millions)2020-21</t>
  </si>
  <si>
    <t>ASKs (millions)1985-86</t>
  </si>
  <si>
    <t>ASKs (millions)1986-87</t>
  </si>
  <si>
    <t>ASKs (millions)1987-88</t>
  </si>
  <si>
    <t>ASKs (millions)1988-89</t>
  </si>
  <si>
    <t>ASKs (millions)1989-90</t>
  </si>
  <si>
    <t>ASKs (millions)1990-91</t>
  </si>
  <si>
    <t>ASKs (millions)1991-92</t>
  </si>
  <si>
    <t>ASKs (millions)1992-93</t>
  </si>
  <si>
    <t>ASKs (millions)1993-94</t>
  </si>
  <si>
    <t>ASKs (millions)1994-95</t>
  </si>
  <si>
    <t>ASKs (millions)1995-96</t>
  </si>
  <si>
    <t>ASKs (millions)1996-97</t>
  </si>
  <si>
    <t>ASKs (millions)1997-98</t>
  </si>
  <si>
    <t>ASKs (millions)1998-99</t>
  </si>
  <si>
    <t>ASKs (millions)1999-00</t>
  </si>
  <si>
    <t>ASKs (millions)2000-01</t>
  </si>
  <si>
    <t>ASKs (millions)2001-02</t>
  </si>
  <si>
    <t>ASKs (millions)2002-03</t>
  </si>
  <si>
    <t>ASKs (millions)2003-04</t>
  </si>
  <si>
    <t>ASKs (millions)2004-05</t>
  </si>
  <si>
    <t>ASKs (millions)2005-06</t>
  </si>
  <si>
    <t>ASKs (millions)2006-07</t>
  </si>
  <si>
    <t>ASKs (millions)2007-08</t>
  </si>
  <si>
    <t>ASKs (millions)2008-09</t>
  </si>
  <si>
    <t>ASKs (millions)2009-10</t>
  </si>
  <si>
    <t>ASKs (millions)2010-11</t>
  </si>
  <si>
    <t>ASKs (millions)2011-12</t>
  </si>
  <si>
    <t>ASKs (millions)2012-13</t>
  </si>
  <si>
    <t>ASKs (millions)2013-14</t>
  </si>
  <si>
    <t>ASKs (millions)2014-15</t>
  </si>
  <si>
    <t>ASKs (millions)2015-16</t>
  </si>
  <si>
    <t>ASKs (millions)2016-17</t>
  </si>
  <si>
    <t>ASKs (millions)2017-18</t>
  </si>
  <si>
    <t>ASKs (millions)2018-19</t>
  </si>
  <si>
    <t>ASKs (millions)2019-20</t>
  </si>
  <si>
    <t>ASKs (millions)2020-21</t>
  </si>
  <si>
    <t>Distance Flown1985-86</t>
  </si>
  <si>
    <t>Distance Flown1986-87</t>
  </si>
  <si>
    <t>Distance Flown1987-88</t>
  </si>
  <si>
    <t>Distance Flown1988-89</t>
  </si>
  <si>
    <t>Distance Flown1989-90</t>
  </si>
  <si>
    <t>Distance Flown1990-91</t>
  </si>
  <si>
    <t>Distance Flown1991-92</t>
  </si>
  <si>
    <t>Distance Flown1992-93</t>
  </si>
  <si>
    <t>Distance Flown1993-94</t>
  </si>
  <si>
    <t>Distance Flown1994-95</t>
  </si>
  <si>
    <t>Distance Flown1995-96</t>
  </si>
  <si>
    <t>Distance Flown1996-97</t>
  </si>
  <si>
    <t>Distance Flown1997-98</t>
  </si>
  <si>
    <t>Distance Flown1998-99</t>
  </si>
  <si>
    <t>Distance Flown1999-00</t>
  </si>
  <si>
    <t>Distance Flown2000-01</t>
  </si>
  <si>
    <t>Distance Flown2001-02</t>
  </si>
  <si>
    <t>Distance Flown2002-03</t>
  </si>
  <si>
    <t>Distance Flown2003-04</t>
  </si>
  <si>
    <t>Distance Flown2004-05</t>
  </si>
  <si>
    <t>Distance Flown2005-06</t>
  </si>
  <si>
    <t>Distance Flown2006-07</t>
  </si>
  <si>
    <t>Distance Flown2007-08</t>
  </si>
  <si>
    <t>Distance Flown2008-09</t>
  </si>
  <si>
    <t>Distance Flown2009-10</t>
  </si>
  <si>
    <t>Distance Flown2010-11</t>
  </si>
  <si>
    <t>Distance Flown2011-12</t>
  </si>
  <si>
    <t>Distance Flown2012-13</t>
  </si>
  <si>
    <t>Distance Flown2013-14</t>
  </si>
  <si>
    <t>Distance Flown2014-15</t>
  </si>
  <si>
    <t>Distance Flown2015-16</t>
  </si>
  <si>
    <t>Distance Flown2016-17</t>
  </si>
  <si>
    <t>Distance Flown2017-18</t>
  </si>
  <si>
    <t>Distance Flown2018-19</t>
  </si>
  <si>
    <t>Distance Flown2019-20</t>
  </si>
  <si>
    <t>Distance Flown2020-21</t>
  </si>
  <si>
    <t>Load Factor (RPKs/ASKs)1985-86</t>
  </si>
  <si>
    <t>Load Factor (RPKs/ASKs)1986-87</t>
  </si>
  <si>
    <t>Load Factor (RPKs/ASKs)1987-88</t>
  </si>
  <si>
    <t>Load Factor (RPKs/ASKs)1988-89</t>
  </si>
  <si>
    <t>Load Factor (RPKs/ASKs)1989-90</t>
  </si>
  <si>
    <t>Load Factor (RPKs/ASKs)1990-91</t>
  </si>
  <si>
    <t>Load Factor (RPKs/ASKs)1991-92</t>
  </si>
  <si>
    <t>Load Factor (RPKs/ASKs)1992-93</t>
  </si>
  <si>
    <t>Load Factor (RPKs/ASKs)1993-94</t>
  </si>
  <si>
    <t>Load Factor (RPKs/ASKs)1994-95</t>
  </si>
  <si>
    <t>Load Factor (RPKs/ASKs)1995-96</t>
  </si>
  <si>
    <t>Load Factor (RPKs/ASKs)1996-97</t>
  </si>
  <si>
    <t>Load Factor (RPKs/ASKs)1997-98</t>
  </si>
  <si>
    <t>Load Factor (RPKs/ASKs)1998-99</t>
  </si>
  <si>
    <t>Load Factor (RPKs/ASKs)1999-00</t>
  </si>
  <si>
    <t>Load Factor (RPKs/ASKs)2000-01</t>
  </si>
  <si>
    <t>Load Factor (RPKs/ASKs)2001-02</t>
  </si>
  <si>
    <t>Load Factor (RPKs/ASKs)2002-03</t>
  </si>
  <si>
    <t>Load Factor (RPKs/ASKs)2003-04</t>
  </si>
  <si>
    <t>Load Factor (RPKs/ASKs)2004-05</t>
  </si>
  <si>
    <t>Load Factor (RPKs/ASKs)2005-06</t>
  </si>
  <si>
    <t>Load Factor (RPKs/ASKs)2006-07</t>
  </si>
  <si>
    <t>Load Factor (RPKs/ASKs)2007-08</t>
  </si>
  <si>
    <t>Load Factor (RPKs/ASKs)2008-09</t>
  </si>
  <si>
    <t>Load Factor (RPKs/ASKs)2009-10</t>
  </si>
  <si>
    <t>Load Factor (RPKs/ASKs)2010-11</t>
  </si>
  <si>
    <t>Load Factor (RPKs/ASKs)2011-12</t>
  </si>
  <si>
    <t>Load Factor (RPKs/ASKs)2012-13</t>
  </si>
  <si>
    <t>Load Factor (RPKs/ASKs)2013-14</t>
  </si>
  <si>
    <t>Load Factor (RPKs/ASKs)2014-15</t>
  </si>
  <si>
    <t>Load Factor (RPKs/ASKs)2015-16</t>
  </si>
  <si>
    <t>Load Factor (RPKs/ASKs)2016-17</t>
  </si>
  <si>
    <t>Load Factor (RPKs/ASKs)2017-18</t>
  </si>
  <si>
    <t>Load Factor (RPKs/ASKs)2018-19</t>
  </si>
  <si>
    <t>Load Factor (RPKs/ASKs)2019-20</t>
  </si>
  <si>
    <t>Load Factor (RPKs/ASKs)2020-21</t>
  </si>
  <si>
    <t>Distance per Flight1985-86</t>
  </si>
  <si>
    <t>Distance per Flight1986-87</t>
  </si>
  <si>
    <t>Distance per Flight1987-88</t>
  </si>
  <si>
    <t>Distance per Flight1988-89</t>
  </si>
  <si>
    <t>Distance per Flight1989-90</t>
  </si>
  <si>
    <t>Distance per Flight1990-91</t>
  </si>
  <si>
    <t>Distance per Flight1991-92</t>
  </si>
  <si>
    <t>Distance per Flight1992-93</t>
  </si>
  <si>
    <t>Distance per Flight1993-94</t>
  </si>
  <si>
    <t>Distance per Flight1994-95</t>
  </si>
  <si>
    <t>Distance per Flight1995-96</t>
  </si>
  <si>
    <t>Distance per Flight1996-97</t>
  </si>
  <si>
    <t>Distance per Flight1997-98</t>
  </si>
  <si>
    <t>Distance per Flight1998-99</t>
  </si>
  <si>
    <t>Distance per Flight1999-00</t>
  </si>
  <si>
    <t>Distance per Flight2000-01</t>
  </si>
  <si>
    <t>Distance per Flight2001-02</t>
  </si>
  <si>
    <t>Distance per Flight2002-03</t>
  </si>
  <si>
    <t>Distance per Flight2003-04</t>
  </si>
  <si>
    <t>Distance per Flight2004-05</t>
  </si>
  <si>
    <t>Distance per Flight2005-06</t>
  </si>
  <si>
    <t>Distance per Flight2006-07</t>
  </si>
  <si>
    <t>Distance per Flight2007-08</t>
  </si>
  <si>
    <t>Distance per Flight2008-09</t>
  </si>
  <si>
    <t>Distance per Flight2009-10</t>
  </si>
  <si>
    <t>Distance per Flight2010-11</t>
  </si>
  <si>
    <t>Distance per Flight2011-12</t>
  </si>
  <si>
    <t>Distance per Flight2012-13</t>
  </si>
  <si>
    <t>Distance per Flight2013-14</t>
  </si>
  <si>
    <t>Distance per Flight2014-15</t>
  </si>
  <si>
    <t>Distance per Flight2015-16</t>
  </si>
  <si>
    <t>Distance per Flight2016-17</t>
  </si>
  <si>
    <t>Distance per Flight2017-18</t>
  </si>
  <si>
    <t>Distance per Flight2018-19</t>
  </si>
  <si>
    <t>Distance per Flight2019-20</t>
  </si>
  <si>
    <t>Distance per Flight2020-21</t>
  </si>
  <si>
    <t>Seats per Flight1985-86</t>
  </si>
  <si>
    <t>Seats per Flight1986-87</t>
  </si>
  <si>
    <t>Seats per Flight1987-88</t>
  </si>
  <si>
    <t>Seats per Flight1988-89</t>
  </si>
  <si>
    <t>Seats per Flight1989-90</t>
  </si>
  <si>
    <t>Seats per Flight1990-91</t>
  </si>
  <si>
    <t>Seats per Flight1991-92</t>
  </si>
  <si>
    <t>Seats per Flight1992-93</t>
  </si>
  <si>
    <t>Seats per Flight1993-94</t>
  </si>
  <si>
    <t>Seats per Flight1994-95</t>
  </si>
  <si>
    <t>Seats per Flight1995-96</t>
  </si>
  <si>
    <t>Seats per Flight1996-97</t>
  </si>
  <si>
    <t>Seats per Flight1997-98</t>
  </si>
  <si>
    <t>Seats per Flight1998-99</t>
  </si>
  <si>
    <t>Seats per Flight1999-00</t>
  </si>
  <si>
    <t>Seats per Flight2000-01</t>
  </si>
  <si>
    <t>Seats per Flight2001-02</t>
  </si>
  <si>
    <t>Seats per Flight2002-03</t>
  </si>
  <si>
    <t>Seats per Flight2003-04</t>
  </si>
  <si>
    <t>Seats per Flight2004-05</t>
  </si>
  <si>
    <t>Seats per Flight2005-06</t>
  </si>
  <si>
    <t>Seats per Flight2006-07</t>
  </si>
  <si>
    <t>Seats per Flight2007-08</t>
  </si>
  <si>
    <t>Seats per Flight2008-09</t>
  </si>
  <si>
    <t>Seats per Flight2009-10</t>
  </si>
  <si>
    <t>Seats per Flight2010-11</t>
  </si>
  <si>
    <t>Seats per Flight2011-12</t>
  </si>
  <si>
    <t>Seats per Flight2012-13</t>
  </si>
  <si>
    <t>Seats per Flight2013-14</t>
  </si>
  <si>
    <t>Seats per Flight2014-15</t>
  </si>
  <si>
    <t>Seats per Flight2015-16</t>
  </si>
  <si>
    <t>Seats per Flight2016-17</t>
  </si>
  <si>
    <t>Seats per Flight2017-18</t>
  </si>
  <si>
    <t>Seats per Flight2018-19</t>
  </si>
  <si>
    <t>Seats per Flight2019-20</t>
  </si>
  <si>
    <t>Seats per Flight2020-21</t>
  </si>
  <si>
    <t>No. of Operators1985-86</t>
  </si>
  <si>
    <t>No. of Operators1986-87</t>
  </si>
  <si>
    <t>No. of Operators1987-88</t>
  </si>
  <si>
    <t>No. of Operators1988-89</t>
  </si>
  <si>
    <t>No. of Operators1989-90</t>
  </si>
  <si>
    <t>No. of Operators1990-91</t>
  </si>
  <si>
    <t>No. of Operators1991-92</t>
  </si>
  <si>
    <t>No. of Operators1992-93</t>
  </si>
  <si>
    <t>No. of Operators1993-94</t>
  </si>
  <si>
    <t>No. of Operators1994-95</t>
  </si>
  <si>
    <t>No. of Operators1995-96</t>
  </si>
  <si>
    <t>No. of Operators1996-97</t>
  </si>
  <si>
    <t>No. of Operators1997-98</t>
  </si>
  <si>
    <t>No. of Operators1998-99</t>
  </si>
  <si>
    <t>No. of Operators1999-00</t>
  </si>
  <si>
    <t>No. of Operators2000-01</t>
  </si>
  <si>
    <t>No. of Operators2001-02</t>
  </si>
  <si>
    <t>No. of Operators2002-03</t>
  </si>
  <si>
    <t>No. of Operators2003-04</t>
  </si>
  <si>
    <t>No. of Operators2004-05</t>
  </si>
  <si>
    <t>No. of Operators2005-06</t>
  </si>
  <si>
    <t>No. of Operators2006-07</t>
  </si>
  <si>
    <t>No. of Operators2007-08</t>
  </si>
  <si>
    <t>No. of Operators2008-09</t>
  </si>
  <si>
    <t>No. of Operators2009-10</t>
  </si>
  <si>
    <t>No. of Operators2010-11</t>
  </si>
  <si>
    <t>No. of Operators2011-12</t>
  </si>
  <si>
    <t>No. of Operators2012-13</t>
  </si>
  <si>
    <t>No. of Operators2013-14</t>
  </si>
  <si>
    <t>No. of Operators2014-15</t>
  </si>
  <si>
    <t>No. of Operators2015-16</t>
  </si>
  <si>
    <t>No. of Operators2016-17</t>
  </si>
  <si>
    <t>No. of Operators2017-18</t>
  </si>
  <si>
    <t>No. of Operators2018-19</t>
  </si>
  <si>
    <t>No. of Operators2019-20</t>
  </si>
  <si>
    <t>No. of Operators2020-21</t>
  </si>
  <si>
    <t>Sectors connecting to Remote airports and Very Remote airports.</t>
  </si>
  <si>
    <t>DARWIN</t>
  </si>
  <si>
    <t>Very Remote airports.</t>
  </si>
  <si>
    <t>Flights2021-22</t>
  </si>
  <si>
    <t>2021/2022</t>
  </si>
  <si>
    <t>2021-22</t>
  </si>
  <si>
    <t>Flights2022-23</t>
  </si>
  <si>
    <t>2022/2023</t>
  </si>
  <si>
    <t>2022-23</t>
  </si>
  <si>
    <t>Flights2023-24</t>
  </si>
  <si>
    <t>2023/2024</t>
  </si>
  <si>
    <t>2023-24</t>
  </si>
  <si>
    <t>Flights2024-25</t>
  </si>
  <si>
    <t>2024/2025</t>
  </si>
  <si>
    <t>2024-25</t>
  </si>
  <si>
    <t>Passenger Trips2021-22</t>
  </si>
  <si>
    <t>Passenger Trips2022-23</t>
  </si>
  <si>
    <t>Passenger Trips2023-24</t>
  </si>
  <si>
    <t>Passenger Trips2024-25</t>
  </si>
  <si>
    <t>Seats2021-22</t>
  </si>
  <si>
    <t>Seats2022-23</t>
  </si>
  <si>
    <t>Seats2023-24</t>
  </si>
  <si>
    <t>Seats2024-25</t>
  </si>
  <si>
    <t>RPKs (millions)2021-22</t>
  </si>
  <si>
    <t>RPKs (millions)2022-23</t>
  </si>
  <si>
    <t>RPKs (millions)2023-24</t>
  </si>
  <si>
    <t>RPKs (millions)2024-25</t>
  </si>
  <si>
    <t>ASKs (millions)2021-22</t>
  </si>
  <si>
    <t>ASKs (millions)2022-23</t>
  </si>
  <si>
    <t>ASKs (millions)2023-24</t>
  </si>
  <si>
    <t>ASKs (millions)2024-25</t>
  </si>
  <si>
    <t>Distance Flown2021-22</t>
  </si>
  <si>
    <t>Distance Flown2022-23</t>
  </si>
  <si>
    <t>Distance Flown2023-24</t>
  </si>
  <si>
    <t>Distance Flown2024-25</t>
  </si>
  <si>
    <t>Load Factor (RPKs/ASKs)2021-22</t>
  </si>
  <si>
    <t>Load Factor (RPKs/ASKs)2022-23</t>
  </si>
  <si>
    <t>Load Factor (RPKs/ASKs)2023-24</t>
  </si>
  <si>
    <t>Load Factor (RPKs/ASKs)2024-25</t>
  </si>
  <si>
    <t>Distance per Flight2021-22</t>
  </si>
  <si>
    <t>Distance per Flight2022-23</t>
  </si>
  <si>
    <t>Distance per Flight2023-24</t>
  </si>
  <si>
    <t>Distance per Flight2024-25</t>
  </si>
  <si>
    <t>Seats per Flight2021-22</t>
  </si>
  <si>
    <t>Seats per Flight2022-23</t>
  </si>
  <si>
    <t>Seats per Flight2023-24</t>
  </si>
  <si>
    <t>Seats per Flight2024-25</t>
  </si>
  <si>
    <t>No. of Operators2021-22</t>
  </si>
  <si>
    <t>No. of Operators2022-23</t>
  </si>
  <si>
    <t>No. of Operators2023-24</t>
  </si>
  <si>
    <t>No. of Operators2024-25</t>
  </si>
  <si>
    <t>15 Years</t>
  </si>
  <si>
    <t>Domestic Total</t>
  </si>
  <si>
    <t>Major City Airports - some examples of:</t>
  </si>
  <si>
    <t>PARAFIELD</t>
  </si>
  <si>
    <t>JANDAKOT</t>
  </si>
  <si>
    <t>RICHMOND RAAF</t>
  </si>
  <si>
    <t>Number of RPT Operators. Regional Total and Domestic are calculated separately to avoid double counting.</t>
  </si>
  <si>
    <t xml:space="preserve">Each sector is classified using the ABS Australian Statistical Geography Standard (ASGS) 2021 based on location of the airport pair. </t>
  </si>
  <si>
    <t>Domestic Aviation Activity - Long-Term Trends, by remoteness classification.</t>
  </si>
  <si>
    <t>Flights2025-26</t>
  </si>
  <si>
    <t>2025/2026</t>
  </si>
  <si>
    <t>2025-26</t>
  </si>
  <si>
    <t>Passenger Trips2025-26</t>
  </si>
  <si>
    <t>Seats2025-26</t>
  </si>
  <si>
    <t>RPKs (millions)2025-26</t>
  </si>
  <si>
    <t>ASKs (millions)2025-26</t>
  </si>
  <si>
    <t>Distance Flown2025-26</t>
  </si>
  <si>
    <t>Load Factor (RPKs/ASKs)2025-26</t>
  </si>
  <si>
    <t>Distance per Flight2025-26</t>
  </si>
  <si>
    <t>Seats per Flight2025-26</t>
  </si>
  <si>
    <t>No. of Operators2025-26</t>
  </si>
  <si>
    <t>Growth: 2025-26 compared to:</t>
  </si>
  <si>
    <t>40 Years</t>
  </si>
  <si>
    <t>CAGR 2025/2026 compared to:</t>
  </si>
  <si>
    <t xml:space="preserve">2025-26 is used for Growth calculations as it is the last financial year. </t>
  </si>
  <si>
    <t>No. of Routes 1985-86</t>
  </si>
  <si>
    <t xml:space="preserve">No. of Routes </t>
  </si>
  <si>
    <t>No. of Routes 1986-87</t>
  </si>
  <si>
    <t>No. of Routes 1987-88</t>
  </si>
  <si>
    <t>No. of Routes 1988-89</t>
  </si>
  <si>
    <t>No. of Routes 1989-90</t>
  </si>
  <si>
    <t>No. of Routes 1990-91</t>
  </si>
  <si>
    <t>No. of Routes 1991-92</t>
  </si>
  <si>
    <t>No. of Routes 1992-93</t>
  </si>
  <si>
    <t>No. of Routes 1993-94</t>
  </si>
  <si>
    <t>No. of Routes 1994-95</t>
  </si>
  <si>
    <t>No. of Routes 1995-96</t>
  </si>
  <si>
    <t>No. of Routes 1996-97</t>
  </si>
  <si>
    <t>No. of Routes 1997-98</t>
  </si>
  <si>
    <t>No. of Routes 1998-99</t>
  </si>
  <si>
    <t>No. of Routes 1999-00</t>
  </si>
  <si>
    <t>No. of Routes 2000-01</t>
  </si>
  <si>
    <t>No. of Routes 2001-02</t>
  </si>
  <si>
    <t>No. of Routes 2002-03</t>
  </si>
  <si>
    <t>No. of Routes 2003-04</t>
  </si>
  <si>
    <t>No. of Routes 2004-05</t>
  </si>
  <si>
    <t>No. of Routes 2005-06</t>
  </si>
  <si>
    <t>No. of Routes 2006-07</t>
  </si>
  <si>
    <t>No. of Routes 2007-08</t>
  </si>
  <si>
    <t>No. of Routes 2008-09</t>
  </si>
  <si>
    <t>No. of Routes 2009-10</t>
  </si>
  <si>
    <t>No. of Routes 2010-11</t>
  </si>
  <si>
    <t>No. of Routes 2011-12</t>
  </si>
  <si>
    <t>No. of Routes 2012-13</t>
  </si>
  <si>
    <t>No. of Routes 2013-14</t>
  </si>
  <si>
    <t>No. of Routes 2014-15</t>
  </si>
  <si>
    <t>No. of Routes 2015-16</t>
  </si>
  <si>
    <t>No. of Routes 2016-17</t>
  </si>
  <si>
    <t>No. of Routes 2017-18</t>
  </si>
  <si>
    <t>No. of Routes 2018-19</t>
  </si>
  <si>
    <t>No. of Routes 2019-20</t>
  </si>
  <si>
    <t>No. of Routes 2020-21</t>
  </si>
  <si>
    <t>No. of Routes 2021-22</t>
  </si>
  <si>
    <t>No. of Routes 2022-23</t>
  </si>
  <si>
    <t>No. of Routes 2023-24</t>
  </si>
  <si>
    <t>No. of Routes 2024-25</t>
  </si>
  <si>
    <t>No. of Routes 2025-26</t>
  </si>
  <si>
    <t>According to the ASGS 2021, Avalon airport is classified as an Inner Regional airport but for the purpose of this report it is considered as a Major City airport as it serves predominantly major cities.</t>
  </si>
  <si>
    <t xml:space="preserve">The Bureau of Infrastructure and Transport Research Economics has taken due care in preparing the information contained here. </t>
  </si>
  <si>
    <t>However, noting that data have been provided by third parties, the Commonwealth gives no warranty as to the accuracy, reliability, fitness for purpose, or otherwise of the information.</t>
  </si>
  <si>
    <t xml:space="preserve">Traffic On Board: One flight stage refers to one take-off and landing.  If a passenger's journey involves more than one take-off and landing, then that passenger will be counted for each stage travelled. </t>
  </si>
  <si>
    <t>Traffic On Board statistics, therefore, reflect the number of revenue passengers to/from or via the particular airport.</t>
  </si>
  <si>
    <t>Measures</t>
  </si>
  <si>
    <t>* Regional Share estimates are not available for Load Factor, Distance per Flight, Seats per Flight, No. of Operators, and No. of Routes because the underlying data cannot reliably support the construction of these measures for this 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</si>
</sst>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0"/>
      <name val="Arial"/>
      <family val="2"/>
    </font>
    <font>
      <b/>
      <sz val="14"/>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3" tint="0.79998168889431442"/>
        <bgColor indexed="64"/>
      </patternFill>
    </fill>
  </fills>
  <borders count="5">
    <border>
      <left/>
      <right/>
      <top/>
      <bottom/>
      <diagonal/>
    </border>
    <border>
      <left/>
      <right/>
      <top/>
      <bottom style="thin">
        <color indexed="64"/>
      </bottom>
      <diagonal/>
    </border>
    <border>
      <left style="medium">
        <color theme="4" tint="-0.24994659260841701"/>
      </left>
      <right/>
      <top style="medium">
        <color theme="4" tint="-0.24994659260841701"/>
      </top>
      <bottom style="medium">
        <color theme="4" tint="-0.24994659260841701"/>
      </bottom>
      <diagonal/>
    </border>
    <border>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3" fontId="0" fillId="0" borderId="0" xfId="0" applyNumberFormat="1"/>
    <xf numFmtId="0" fontId="2" fillId="0" borderId="0" xfId="0" applyFont="1"/>
    <xf numFmtId="0" fontId="0" fillId="0" borderId="0" xfId="0" applyAlignment="1">
      <alignment horizontal="left"/>
    </xf>
    <xf numFmtId="0" fontId="2" fillId="0" borderId="0" xfId="0" applyFont="1" applyAlignment="1">
      <alignment horizontal="left"/>
    </xf>
    <xf numFmtId="0" fontId="0" fillId="0" borderId="0" xfId="0" applyAlignment="1">
      <alignment wrapText="1"/>
    </xf>
    <xf numFmtId="14" fontId="0" fillId="0" borderId="0" xfId="0" applyNumberFormat="1" applyAlignment="1">
      <alignment wrapText="1"/>
    </xf>
    <xf numFmtId="0" fontId="0" fillId="0" borderId="0" xfId="0" applyProtection="1">
      <protection hidden="1"/>
    </xf>
    <xf numFmtId="0" fontId="2" fillId="0" borderId="0" xfId="0" applyFont="1" applyProtection="1">
      <protection hidden="1"/>
    </xf>
    <xf numFmtId="0" fontId="3" fillId="2" borderId="0" xfId="0" applyFont="1" applyFill="1" applyProtection="1">
      <protection hidden="1"/>
    </xf>
    <xf numFmtId="0" fontId="0" fillId="2" borderId="0" xfId="0" applyFill="1" applyProtection="1">
      <protection hidden="1"/>
    </xf>
    <xf numFmtId="0" fontId="3" fillId="0" borderId="1" xfId="0" applyFont="1" applyBorder="1" applyProtection="1">
      <protection hidden="1"/>
    </xf>
    <xf numFmtId="0" fontId="0" fillId="0" borderId="1" xfId="0" applyBorder="1" applyProtection="1">
      <protection hidden="1"/>
    </xf>
    <xf numFmtId="0" fontId="0" fillId="4" borderId="0" xfId="0" applyFill="1" applyProtection="1">
      <protection hidden="1"/>
    </xf>
    <xf numFmtId="0" fontId="0" fillId="5" borderId="0" xfId="0" applyFill="1" applyProtection="1">
      <protection hidden="1"/>
    </xf>
    <xf numFmtId="0" fontId="0" fillId="0" borderId="0" xfId="0" applyAlignment="1" applyProtection="1">
      <alignment horizontal="right"/>
      <protection hidden="1"/>
    </xf>
    <xf numFmtId="3" fontId="0" fillId="0" borderId="1" xfId="0" applyNumberFormat="1" applyBorder="1" applyAlignment="1" applyProtection="1">
      <alignment horizontal="right"/>
      <protection hidden="1"/>
    </xf>
    <xf numFmtId="3" fontId="0" fillId="0" borderId="1" xfId="0" applyNumberFormat="1" applyBorder="1" applyAlignment="1" applyProtection="1">
      <alignment horizontal="left"/>
      <protection hidden="1"/>
    </xf>
    <xf numFmtId="3" fontId="0" fillId="0" borderId="0" xfId="0" applyNumberFormat="1" applyProtection="1">
      <protection hidden="1"/>
    </xf>
    <xf numFmtId="9" fontId="0" fillId="0" borderId="0" xfId="1" applyFont="1" applyAlignment="1" applyProtection="1">
      <alignment horizontal="right"/>
      <protection hidden="1"/>
    </xf>
    <xf numFmtId="0" fontId="0" fillId="0" borderId="1" xfId="0" applyBorder="1" applyAlignment="1" applyProtection="1">
      <alignment horizontal="right"/>
      <protection hidden="1"/>
    </xf>
    <xf numFmtId="164" fontId="0" fillId="0" borderId="0" xfId="0" applyNumberFormat="1" applyAlignment="1" applyProtection="1">
      <alignment horizontal="right"/>
      <protection hidden="1"/>
    </xf>
    <xf numFmtId="9" fontId="0" fillId="0" borderId="0" xfId="1" applyFont="1" applyProtection="1">
      <protection hidden="1"/>
    </xf>
    <xf numFmtId="9" fontId="0" fillId="0" borderId="0" xfId="0" applyNumberFormat="1" applyProtection="1">
      <protection hidden="1"/>
    </xf>
    <xf numFmtId="0" fontId="0" fillId="0" borderId="0" xfId="0" applyAlignment="1" applyProtection="1">
      <alignment horizontal="left"/>
      <protection hidden="1"/>
    </xf>
    <xf numFmtId="164" fontId="0" fillId="0" borderId="0" xfId="1" applyNumberFormat="1" applyFont="1" applyProtection="1">
      <protection hidden="1"/>
    </xf>
    <xf numFmtId="0" fontId="0" fillId="3" borderId="0" xfId="0" applyFill="1" applyProtection="1">
      <protection hidden="1"/>
    </xf>
    <xf numFmtId="164" fontId="0" fillId="3" borderId="0" xfId="1" applyNumberFormat="1" applyFont="1" applyFill="1" applyAlignment="1" applyProtection="1">
      <alignment horizontal="right"/>
      <protection hidden="1"/>
    </xf>
    <xf numFmtId="0" fontId="4" fillId="0" borderId="0" xfId="0" applyFont="1" applyFill="1" applyBorder="1" applyAlignment="1" applyProtection="1"/>
    <xf numFmtId="0" fontId="0" fillId="0" borderId="0" xfId="0" applyAlignment="1">
      <alignment horizontal="left" wrapText="1"/>
    </xf>
    <xf numFmtId="14" fontId="0" fillId="0" borderId="0" xfId="0" applyNumberFormat="1" applyAlignment="1">
      <alignment horizontal="left" wrapText="1"/>
    </xf>
    <xf numFmtId="0" fontId="5" fillId="0" borderId="0" xfId="0" applyFont="1" applyAlignment="1">
      <alignment vertical="center"/>
    </xf>
    <xf numFmtId="14" fontId="0" fillId="0" borderId="0" xfId="0" applyNumberFormat="1" applyAlignment="1">
      <alignment horizontal="left"/>
    </xf>
    <xf numFmtId="0" fontId="0" fillId="0" borderId="0" xfId="0" applyAlignment="1" applyProtection="1">
      <alignment wrapText="1"/>
      <protection hidden="1"/>
    </xf>
    <xf numFmtId="0" fontId="2" fillId="0" borderId="1" xfId="0" applyFont="1" applyBorder="1"/>
    <xf numFmtId="3" fontId="2" fillId="0" borderId="1" xfId="0" applyNumberFormat="1" applyFont="1" applyBorder="1"/>
    <xf numFmtId="0" fontId="3" fillId="0" borderId="2" xfId="0" applyFont="1" applyBorder="1" applyAlignment="1" applyProtection="1">
      <alignment horizontal="left" wrapText="1"/>
      <protection locked="0" hidden="1"/>
    </xf>
    <xf numFmtId="0" fontId="3" fillId="0" borderId="3" xfId="0" applyFont="1" applyBorder="1" applyAlignment="1" applyProtection="1">
      <alignment horizontal="left" wrapText="1"/>
      <protection locked="0" hidden="1"/>
    </xf>
    <xf numFmtId="0" fontId="3" fillId="0" borderId="4" xfId="0" applyFont="1" applyBorder="1" applyAlignment="1" applyProtection="1">
      <alignment horizontal="left" wrapText="1"/>
      <protection locked="0" hidden="1"/>
    </xf>
  </cellXfs>
  <cellStyles count="2">
    <cellStyle name="Normal" xfId="0" builtinId="0"/>
    <cellStyle name="Percent" xfId="1" builtinId="5"/>
  </cellStyles>
  <dxfs count="0"/>
  <tableStyles count="0" defaultTableStyle="TableStyleMedium2" defaultPivotStyle="PivotStyleLight16"/>
  <colors>
    <mruColors>
      <color rgb="FF0921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Chart!$C$8</c:f>
              <c:strCache>
                <c:ptCount val="1"/>
                <c:pt idx="0">
                  <c:v>Major</c:v>
                </c:pt>
              </c:strCache>
            </c:strRef>
          </c:tx>
          <c:spPr>
            <a:ln w="28575" cap="rnd">
              <a:solidFill>
                <a:schemeClr val="accent1"/>
              </a:solidFill>
              <a:round/>
            </a:ln>
            <a:effectLst/>
          </c:spPr>
          <c:marker>
            <c:symbol val="none"/>
          </c:marker>
          <c:cat>
            <c:strRef>
              <c:f>Chart!$B$9:$B$49</c:f>
              <c:strCache>
                <c:ptCount val="41"/>
                <c:pt idx="0">
                  <c:v>1985-86</c:v>
                </c:pt>
                <c:pt idx="1">
                  <c:v>1986-87</c:v>
                </c:pt>
                <c:pt idx="2">
                  <c:v>1987-88</c:v>
                </c:pt>
                <c:pt idx="3">
                  <c:v>1988-89</c:v>
                </c:pt>
                <c:pt idx="4">
                  <c:v>1989-90</c:v>
                </c:pt>
                <c:pt idx="5">
                  <c:v>1990-91</c:v>
                </c:pt>
                <c:pt idx="6">
                  <c:v>1991-92</c:v>
                </c:pt>
                <c:pt idx="7">
                  <c:v>1992-93</c:v>
                </c:pt>
                <c:pt idx="8">
                  <c:v>1993-94</c:v>
                </c:pt>
                <c:pt idx="9">
                  <c:v>1994-95</c:v>
                </c:pt>
                <c:pt idx="10">
                  <c:v>1995-96</c:v>
                </c:pt>
                <c:pt idx="11">
                  <c:v>1996-97</c:v>
                </c:pt>
                <c:pt idx="12">
                  <c:v>1997-98</c:v>
                </c:pt>
                <c:pt idx="13">
                  <c:v>1998-99</c:v>
                </c:pt>
                <c:pt idx="14">
                  <c:v>1999-00</c:v>
                </c:pt>
                <c:pt idx="15">
                  <c:v>2000-01</c:v>
                </c:pt>
                <c:pt idx="16">
                  <c:v>2001-02</c:v>
                </c:pt>
                <c:pt idx="17">
                  <c:v>2002-03</c:v>
                </c:pt>
                <c:pt idx="18">
                  <c:v>2003-04</c:v>
                </c:pt>
                <c:pt idx="19">
                  <c:v>2004-05</c:v>
                </c:pt>
                <c:pt idx="20">
                  <c:v>2005-06</c:v>
                </c:pt>
                <c:pt idx="21">
                  <c:v>2006-07</c:v>
                </c:pt>
                <c:pt idx="22">
                  <c:v>2007-08</c:v>
                </c:pt>
                <c:pt idx="23">
                  <c:v>2008-09</c:v>
                </c:pt>
                <c:pt idx="24">
                  <c:v>2009-10</c:v>
                </c:pt>
                <c:pt idx="25">
                  <c:v>2010-11</c:v>
                </c:pt>
                <c:pt idx="26">
                  <c:v>2011-12</c:v>
                </c:pt>
                <c:pt idx="27">
                  <c:v>2012-13</c:v>
                </c:pt>
                <c:pt idx="28">
                  <c:v>2013-14</c:v>
                </c:pt>
                <c:pt idx="29">
                  <c:v>2014-15</c:v>
                </c:pt>
                <c:pt idx="30">
                  <c:v>2015-16</c:v>
                </c:pt>
                <c:pt idx="31">
                  <c:v>2016-17</c:v>
                </c:pt>
                <c:pt idx="32">
                  <c:v>2017-18</c:v>
                </c:pt>
                <c:pt idx="33">
                  <c:v>2018-19</c:v>
                </c:pt>
                <c:pt idx="34">
                  <c:v>2019-20</c:v>
                </c:pt>
                <c:pt idx="35">
                  <c:v>2020-21</c:v>
                </c:pt>
                <c:pt idx="36">
                  <c:v>2021-22</c:v>
                </c:pt>
                <c:pt idx="37">
                  <c:v>2022-23</c:v>
                </c:pt>
                <c:pt idx="38">
                  <c:v>2023-24</c:v>
                </c:pt>
                <c:pt idx="39">
                  <c:v>2024-25</c:v>
                </c:pt>
                <c:pt idx="40">
                  <c:v>2025-26</c:v>
                </c:pt>
              </c:strCache>
            </c:strRef>
          </c:cat>
          <c:val>
            <c:numRef>
              <c:f>Chart!$C$9:$C$49</c:f>
              <c:numCache>
                <c:formatCode>#,##0</c:formatCode>
                <c:ptCount val="41"/>
                <c:pt idx="0">
                  <c:v>27</c:v>
                </c:pt>
                <c:pt idx="1">
                  <c:v>26</c:v>
                </c:pt>
                <c:pt idx="2">
                  <c:v>28</c:v>
                </c:pt>
                <c:pt idx="3">
                  <c:v>27</c:v>
                </c:pt>
                <c:pt idx="4">
                  <c:v>24</c:v>
                </c:pt>
                <c:pt idx="5">
                  <c:v>24</c:v>
                </c:pt>
                <c:pt idx="6">
                  <c:v>25</c:v>
                </c:pt>
                <c:pt idx="7">
                  <c:v>24</c:v>
                </c:pt>
                <c:pt idx="8">
                  <c:v>21</c:v>
                </c:pt>
                <c:pt idx="9">
                  <c:v>23</c:v>
                </c:pt>
                <c:pt idx="10">
                  <c:v>21</c:v>
                </c:pt>
                <c:pt idx="11">
                  <c:v>23</c:v>
                </c:pt>
                <c:pt idx="12">
                  <c:v>21</c:v>
                </c:pt>
                <c:pt idx="13">
                  <c:v>22</c:v>
                </c:pt>
                <c:pt idx="14">
                  <c:v>22</c:v>
                </c:pt>
                <c:pt idx="15">
                  <c:v>22</c:v>
                </c:pt>
                <c:pt idx="16">
                  <c:v>22</c:v>
                </c:pt>
                <c:pt idx="17">
                  <c:v>23</c:v>
                </c:pt>
                <c:pt idx="18">
                  <c:v>28</c:v>
                </c:pt>
                <c:pt idx="19">
                  <c:v>30</c:v>
                </c:pt>
                <c:pt idx="20">
                  <c:v>29</c:v>
                </c:pt>
                <c:pt idx="21">
                  <c:v>27</c:v>
                </c:pt>
                <c:pt idx="22">
                  <c:v>27</c:v>
                </c:pt>
                <c:pt idx="23">
                  <c:v>25</c:v>
                </c:pt>
                <c:pt idx="24">
                  <c:v>23</c:v>
                </c:pt>
                <c:pt idx="25">
                  <c:v>28</c:v>
                </c:pt>
                <c:pt idx="26">
                  <c:v>25</c:v>
                </c:pt>
                <c:pt idx="27">
                  <c:v>24</c:v>
                </c:pt>
                <c:pt idx="28">
                  <c:v>24</c:v>
                </c:pt>
                <c:pt idx="29">
                  <c:v>23</c:v>
                </c:pt>
                <c:pt idx="30">
                  <c:v>25</c:v>
                </c:pt>
                <c:pt idx="31">
                  <c:v>26</c:v>
                </c:pt>
                <c:pt idx="32">
                  <c:v>28</c:v>
                </c:pt>
                <c:pt idx="33">
                  <c:v>28</c:v>
                </c:pt>
                <c:pt idx="34">
                  <c:v>28</c:v>
                </c:pt>
                <c:pt idx="35">
                  <c:v>29</c:v>
                </c:pt>
                <c:pt idx="36">
                  <c:v>28</c:v>
                </c:pt>
                <c:pt idx="37">
                  <c:v>28</c:v>
                </c:pt>
                <c:pt idx="38">
                  <c:v>29</c:v>
                </c:pt>
                <c:pt idx="39">
                  <c:v>28</c:v>
                </c:pt>
                <c:pt idx="40">
                  <c:v>30</c:v>
                </c:pt>
              </c:numCache>
            </c:numRef>
          </c:val>
          <c:smooth val="0"/>
          <c:extLst>
            <c:ext xmlns:c16="http://schemas.microsoft.com/office/drawing/2014/chart" uri="{C3380CC4-5D6E-409C-BE32-E72D297353CC}">
              <c16:uniqueId val="{00000000-58A8-4E13-80CF-D0E4C7906764}"/>
            </c:ext>
          </c:extLst>
        </c:ser>
        <c:ser>
          <c:idx val="1"/>
          <c:order val="1"/>
          <c:tx>
            <c:strRef>
              <c:f>Chart!$D$8</c:f>
              <c:strCache>
                <c:ptCount val="1"/>
                <c:pt idx="0">
                  <c:v>Inner &amp; Outer Regional</c:v>
                </c:pt>
              </c:strCache>
            </c:strRef>
          </c:tx>
          <c:spPr>
            <a:ln w="28575" cap="rnd">
              <a:solidFill>
                <a:schemeClr val="accent2"/>
              </a:solidFill>
              <a:round/>
            </a:ln>
            <a:effectLst/>
          </c:spPr>
          <c:marker>
            <c:symbol val="none"/>
          </c:marker>
          <c:cat>
            <c:strRef>
              <c:f>Chart!$B$9:$B$49</c:f>
              <c:strCache>
                <c:ptCount val="41"/>
                <c:pt idx="0">
                  <c:v>1985-86</c:v>
                </c:pt>
                <c:pt idx="1">
                  <c:v>1986-87</c:v>
                </c:pt>
                <c:pt idx="2">
                  <c:v>1987-88</c:v>
                </c:pt>
                <c:pt idx="3">
                  <c:v>1988-89</c:v>
                </c:pt>
                <c:pt idx="4">
                  <c:v>1989-90</c:v>
                </c:pt>
                <c:pt idx="5">
                  <c:v>1990-91</c:v>
                </c:pt>
                <c:pt idx="6">
                  <c:v>1991-92</c:v>
                </c:pt>
                <c:pt idx="7">
                  <c:v>1992-93</c:v>
                </c:pt>
                <c:pt idx="8">
                  <c:v>1993-94</c:v>
                </c:pt>
                <c:pt idx="9">
                  <c:v>1994-95</c:v>
                </c:pt>
                <c:pt idx="10">
                  <c:v>1995-96</c:v>
                </c:pt>
                <c:pt idx="11">
                  <c:v>1996-97</c:v>
                </c:pt>
                <c:pt idx="12">
                  <c:v>1997-98</c:v>
                </c:pt>
                <c:pt idx="13">
                  <c:v>1998-99</c:v>
                </c:pt>
                <c:pt idx="14">
                  <c:v>1999-00</c:v>
                </c:pt>
                <c:pt idx="15">
                  <c:v>2000-01</c:v>
                </c:pt>
                <c:pt idx="16">
                  <c:v>2001-02</c:v>
                </c:pt>
                <c:pt idx="17">
                  <c:v>2002-03</c:v>
                </c:pt>
                <c:pt idx="18">
                  <c:v>2003-04</c:v>
                </c:pt>
                <c:pt idx="19">
                  <c:v>2004-05</c:v>
                </c:pt>
                <c:pt idx="20">
                  <c:v>2005-06</c:v>
                </c:pt>
                <c:pt idx="21">
                  <c:v>2006-07</c:v>
                </c:pt>
                <c:pt idx="22">
                  <c:v>2007-08</c:v>
                </c:pt>
                <c:pt idx="23">
                  <c:v>2008-09</c:v>
                </c:pt>
                <c:pt idx="24">
                  <c:v>2009-10</c:v>
                </c:pt>
                <c:pt idx="25">
                  <c:v>2010-11</c:v>
                </c:pt>
                <c:pt idx="26">
                  <c:v>2011-12</c:v>
                </c:pt>
                <c:pt idx="27">
                  <c:v>2012-13</c:v>
                </c:pt>
                <c:pt idx="28">
                  <c:v>2013-14</c:v>
                </c:pt>
                <c:pt idx="29">
                  <c:v>2014-15</c:v>
                </c:pt>
                <c:pt idx="30">
                  <c:v>2015-16</c:v>
                </c:pt>
                <c:pt idx="31">
                  <c:v>2016-17</c:v>
                </c:pt>
                <c:pt idx="32">
                  <c:v>2017-18</c:v>
                </c:pt>
                <c:pt idx="33">
                  <c:v>2018-19</c:v>
                </c:pt>
                <c:pt idx="34">
                  <c:v>2019-20</c:v>
                </c:pt>
                <c:pt idx="35">
                  <c:v>2020-21</c:v>
                </c:pt>
                <c:pt idx="36">
                  <c:v>2021-22</c:v>
                </c:pt>
                <c:pt idx="37">
                  <c:v>2022-23</c:v>
                </c:pt>
                <c:pt idx="38">
                  <c:v>2023-24</c:v>
                </c:pt>
                <c:pt idx="39">
                  <c:v>2024-25</c:v>
                </c:pt>
                <c:pt idx="40">
                  <c:v>2025-26</c:v>
                </c:pt>
              </c:strCache>
            </c:strRef>
          </c:cat>
          <c:val>
            <c:numRef>
              <c:f>Chart!$D$9:$D$49</c:f>
              <c:numCache>
                <c:formatCode>#,##0</c:formatCode>
                <c:ptCount val="41"/>
                <c:pt idx="0">
                  <c:v>170</c:v>
                </c:pt>
                <c:pt idx="1">
                  <c:v>168</c:v>
                </c:pt>
                <c:pt idx="2">
                  <c:v>170</c:v>
                </c:pt>
                <c:pt idx="3">
                  <c:v>193</c:v>
                </c:pt>
                <c:pt idx="4">
                  <c:v>189</c:v>
                </c:pt>
                <c:pt idx="5">
                  <c:v>166</c:v>
                </c:pt>
                <c:pt idx="6">
                  <c:v>178</c:v>
                </c:pt>
                <c:pt idx="7">
                  <c:v>166</c:v>
                </c:pt>
                <c:pt idx="8">
                  <c:v>171</c:v>
                </c:pt>
                <c:pt idx="9">
                  <c:v>174</c:v>
                </c:pt>
                <c:pt idx="10">
                  <c:v>152</c:v>
                </c:pt>
                <c:pt idx="11">
                  <c:v>147</c:v>
                </c:pt>
                <c:pt idx="12">
                  <c:v>146</c:v>
                </c:pt>
                <c:pt idx="13">
                  <c:v>158</c:v>
                </c:pt>
                <c:pt idx="14">
                  <c:v>141</c:v>
                </c:pt>
                <c:pt idx="15">
                  <c:v>144</c:v>
                </c:pt>
                <c:pt idx="16">
                  <c:v>126</c:v>
                </c:pt>
                <c:pt idx="17">
                  <c:v>123</c:v>
                </c:pt>
                <c:pt idx="18">
                  <c:v>118</c:v>
                </c:pt>
                <c:pt idx="19">
                  <c:v>120</c:v>
                </c:pt>
                <c:pt idx="20">
                  <c:v>122</c:v>
                </c:pt>
                <c:pt idx="21">
                  <c:v>121</c:v>
                </c:pt>
                <c:pt idx="22">
                  <c:v>114</c:v>
                </c:pt>
                <c:pt idx="23">
                  <c:v>113</c:v>
                </c:pt>
                <c:pt idx="24">
                  <c:v>110</c:v>
                </c:pt>
                <c:pt idx="25">
                  <c:v>118</c:v>
                </c:pt>
                <c:pt idx="26">
                  <c:v>119</c:v>
                </c:pt>
                <c:pt idx="27">
                  <c:v>115</c:v>
                </c:pt>
                <c:pt idx="28">
                  <c:v>112</c:v>
                </c:pt>
                <c:pt idx="29">
                  <c:v>109</c:v>
                </c:pt>
                <c:pt idx="30">
                  <c:v>106</c:v>
                </c:pt>
                <c:pt idx="31">
                  <c:v>121</c:v>
                </c:pt>
                <c:pt idx="32">
                  <c:v>125</c:v>
                </c:pt>
                <c:pt idx="33">
                  <c:v>124</c:v>
                </c:pt>
                <c:pt idx="34">
                  <c:v>118</c:v>
                </c:pt>
                <c:pt idx="35">
                  <c:v>122</c:v>
                </c:pt>
                <c:pt idx="36">
                  <c:v>130</c:v>
                </c:pt>
                <c:pt idx="37">
                  <c:v>133</c:v>
                </c:pt>
                <c:pt idx="38">
                  <c:v>138</c:v>
                </c:pt>
                <c:pt idx="39">
                  <c:v>118</c:v>
                </c:pt>
                <c:pt idx="40">
                  <c:v>124</c:v>
                </c:pt>
              </c:numCache>
            </c:numRef>
          </c:val>
          <c:smooth val="0"/>
          <c:extLst>
            <c:ext xmlns:c16="http://schemas.microsoft.com/office/drawing/2014/chart" uri="{C3380CC4-5D6E-409C-BE32-E72D297353CC}">
              <c16:uniqueId val="{00000001-58A8-4E13-80CF-D0E4C7906764}"/>
            </c:ext>
          </c:extLst>
        </c:ser>
        <c:ser>
          <c:idx val="2"/>
          <c:order val="2"/>
          <c:tx>
            <c:strRef>
              <c:f>Chart!$E$8</c:f>
              <c:strCache>
                <c:ptCount val="1"/>
                <c:pt idx="0">
                  <c:v>Remote</c:v>
                </c:pt>
              </c:strCache>
            </c:strRef>
          </c:tx>
          <c:spPr>
            <a:ln w="28575" cap="rnd">
              <a:solidFill>
                <a:schemeClr val="accent3"/>
              </a:solidFill>
              <a:round/>
            </a:ln>
            <a:effectLst/>
          </c:spPr>
          <c:marker>
            <c:symbol val="none"/>
          </c:marker>
          <c:cat>
            <c:strRef>
              <c:f>Chart!$B$9:$B$49</c:f>
              <c:strCache>
                <c:ptCount val="41"/>
                <c:pt idx="0">
                  <c:v>1985-86</c:v>
                </c:pt>
                <c:pt idx="1">
                  <c:v>1986-87</c:v>
                </c:pt>
                <c:pt idx="2">
                  <c:v>1987-88</c:v>
                </c:pt>
                <c:pt idx="3">
                  <c:v>1988-89</c:v>
                </c:pt>
                <c:pt idx="4">
                  <c:v>1989-90</c:v>
                </c:pt>
                <c:pt idx="5">
                  <c:v>1990-91</c:v>
                </c:pt>
                <c:pt idx="6">
                  <c:v>1991-92</c:v>
                </c:pt>
                <c:pt idx="7">
                  <c:v>1992-93</c:v>
                </c:pt>
                <c:pt idx="8">
                  <c:v>1993-94</c:v>
                </c:pt>
                <c:pt idx="9">
                  <c:v>1994-95</c:v>
                </c:pt>
                <c:pt idx="10">
                  <c:v>1995-96</c:v>
                </c:pt>
                <c:pt idx="11">
                  <c:v>1996-97</c:v>
                </c:pt>
                <c:pt idx="12">
                  <c:v>1997-98</c:v>
                </c:pt>
                <c:pt idx="13">
                  <c:v>1998-99</c:v>
                </c:pt>
                <c:pt idx="14">
                  <c:v>1999-00</c:v>
                </c:pt>
                <c:pt idx="15">
                  <c:v>2000-01</c:v>
                </c:pt>
                <c:pt idx="16">
                  <c:v>2001-02</c:v>
                </c:pt>
                <c:pt idx="17">
                  <c:v>2002-03</c:v>
                </c:pt>
                <c:pt idx="18">
                  <c:v>2003-04</c:v>
                </c:pt>
                <c:pt idx="19">
                  <c:v>2004-05</c:v>
                </c:pt>
                <c:pt idx="20">
                  <c:v>2005-06</c:v>
                </c:pt>
                <c:pt idx="21">
                  <c:v>2006-07</c:v>
                </c:pt>
                <c:pt idx="22">
                  <c:v>2007-08</c:v>
                </c:pt>
                <c:pt idx="23">
                  <c:v>2008-09</c:v>
                </c:pt>
                <c:pt idx="24">
                  <c:v>2009-10</c:v>
                </c:pt>
                <c:pt idx="25">
                  <c:v>2010-11</c:v>
                </c:pt>
                <c:pt idx="26">
                  <c:v>2011-12</c:v>
                </c:pt>
                <c:pt idx="27">
                  <c:v>2012-13</c:v>
                </c:pt>
                <c:pt idx="28">
                  <c:v>2013-14</c:v>
                </c:pt>
                <c:pt idx="29">
                  <c:v>2014-15</c:v>
                </c:pt>
                <c:pt idx="30">
                  <c:v>2015-16</c:v>
                </c:pt>
                <c:pt idx="31">
                  <c:v>2016-17</c:v>
                </c:pt>
                <c:pt idx="32">
                  <c:v>2017-18</c:v>
                </c:pt>
                <c:pt idx="33">
                  <c:v>2018-19</c:v>
                </c:pt>
                <c:pt idx="34">
                  <c:v>2019-20</c:v>
                </c:pt>
                <c:pt idx="35">
                  <c:v>2020-21</c:v>
                </c:pt>
                <c:pt idx="36">
                  <c:v>2021-22</c:v>
                </c:pt>
                <c:pt idx="37">
                  <c:v>2022-23</c:v>
                </c:pt>
                <c:pt idx="38">
                  <c:v>2023-24</c:v>
                </c:pt>
                <c:pt idx="39">
                  <c:v>2024-25</c:v>
                </c:pt>
                <c:pt idx="40">
                  <c:v>2025-26</c:v>
                </c:pt>
              </c:strCache>
            </c:strRef>
          </c:cat>
          <c:val>
            <c:numRef>
              <c:f>Chart!$E$9:$E$49</c:f>
              <c:numCache>
                <c:formatCode>#,##0</c:formatCode>
                <c:ptCount val="41"/>
                <c:pt idx="0">
                  <c:v>242</c:v>
                </c:pt>
                <c:pt idx="1">
                  <c:v>247</c:v>
                </c:pt>
                <c:pt idx="2">
                  <c:v>249</c:v>
                </c:pt>
                <c:pt idx="3">
                  <c:v>264</c:v>
                </c:pt>
                <c:pt idx="4">
                  <c:v>197</c:v>
                </c:pt>
                <c:pt idx="5">
                  <c:v>213</c:v>
                </c:pt>
                <c:pt idx="6">
                  <c:v>249</c:v>
                </c:pt>
                <c:pt idx="7">
                  <c:v>243</c:v>
                </c:pt>
                <c:pt idx="8">
                  <c:v>235</c:v>
                </c:pt>
                <c:pt idx="9">
                  <c:v>252</c:v>
                </c:pt>
                <c:pt idx="10">
                  <c:v>235</c:v>
                </c:pt>
                <c:pt idx="11">
                  <c:v>224</c:v>
                </c:pt>
                <c:pt idx="12">
                  <c:v>206</c:v>
                </c:pt>
                <c:pt idx="13">
                  <c:v>205</c:v>
                </c:pt>
                <c:pt idx="14">
                  <c:v>187</c:v>
                </c:pt>
                <c:pt idx="15">
                  <c:v>180</c:v>
                </c:pt>
                <c:pt idx="16">
                  <c:v>165</c:v>
                </c:pt>
                <c:pt idx="17">
                  <c:v>168</c:v>
                </c:pt>
                <c:pt idx="18">
                  <c:v>157</c:v>
                </c:pt>
                <c:pt idx="19">
                  <c:v>158</c:v>
                </c:pt>
                <c:pt idx="20">
                  <c:v>158</c:v>
                </c:pt>
                <c:pt idx="21">
                  <c:v>151</c:v>
                </c:pt>
                <c:pt idx="22">
                  <c:v>145</c:v>
                </c:pt>
                <c:pt idx="23">
                  <c:v>160</c:v>
                </c:pt>
                <c:pt idx="24">
                  <c:v>156</c:v>
                </c:pt>
                <c:pt idx="25">
                  <c:v>179</c:v>
                </c:pt>
                <c:pt idx="26">
                  <c:v>181</c:v>
                </c:pt>
                <c:pt idx="27">
                  <c:v>172</c:v>
                </c:pt>
                <c:pt idx="28">
                  <c:v>169</c:v>
                </c:pt>
                <c:pt idx="29">
                  <c:v>168</c:v>
                </c:pt>
                <c:pt idx="30">
                  <c:v>170</c:v>
                </c:pt>
                <c:pt idx="31">
                  <c:v>162</c:v>
                </c:pt>
                <c:pt idx="32">
                  <c:v>158</c:v>
                </c:pt>
                <c:pt idx="33">
                  <c:v>164</c:v>
                </c:pt>
                <c:pt idx="34">
                  <c:v>166</c:v>
                </c:pt>
                <c:pt idx="35">
                  <c:v>153</c:v>
                </c:pt>
                <c:pt idx="36">
                  <c:v>152</c:v>
                </c:pt>
                <c:pt idx="37">
                  <c:v>147</c:v>
                </c:pt>
                <c:pt idx="38">
                  <c:v>159</c:v>
                </c:pt>
                <c:pt idx="39">
                  <c:v>157</c:v>
                </c:pt>
                <c:pt idx="40">
                  <c:v>153</c:v>
                </c:pt>
              </c:numCache>
            </c:numRef>
          </c:val>
          <c:smooth val="0"/>
          <c:extLst>
            <c:ext xmlns:c16="http://schemas.microsoft.com/office/drawing/2014/chart" uri="{C3380CC4-5D6E-409C-BE32-E72D297353CC}">
              <c16:uniqueId val="{00000002-58A8-4E13-80CF-D0E4C7906764}"/>
            </c:ext>
          </c:extLst>
        </c:ser>
        <c:dLbls>
          <c:showLegendKey val="0"/>
          <c:showVal val="0"/>
          <c:showCatName val="0"/>
          <c:showSerName val="0"/>
          <c:showPercent val="0"/>
          <c:showBubbleSize val="0"/>
        </c:dLbls>
        <c:smooth val="0"/>
        <c:axId val="985570432"/>
        <c:axId val="985573056"/>
      </c:lineChart>
      <c:catAx>
        <c:axId val="98557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5573056"/>
        <c:crosses val="autoZero"/>
        <c:auto val="0"/>
        <c:lblAlgn val="ctr"/>
        <c:lblOffset val="100"/>
        <c:tickLblSkip val="2"/>
        <c:noMultiLvlLbl val="0"/>
      </c:catAx>
      <c:valAx>
        <c:axId val="985573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5570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Domestic</a:t>
            </a:r>
            <a:r>
              <a:rPr lang="en-AU" baseline="0"/>
              <a:t> (left axis) and Regional share (right axis)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0"/>
          <c:tx>
            <c:strRef>
              <c:f>Chart!$G$8</c:f>
              <c:strCache>
                <c:ptCount val="1"/>
                <c:pt idx="0">
                  <c:v>Domestic Total</c:v>
                </c:pt>
              </c:strCache>
            </c:strRef>
          </c:tx>
          <c:spPr>
            <a:ln w="28575" cap="rnd">
              <a:solidFill>
                <a:schemeClr val="accent5"/>
              </a:solidFill>
              <a:round/>
            </a:ln>
            <a:effectLst/>
          </c:spPr>
          <c:marker>
            <c:symbol val="none"/>
          </c:marker>
          <c:cat>
            <c:strRef>
              <c:f>Chart!$B$9:$B$49</c:f>
              <c:strCache>
                <c:ptCount val="41"/>
                <c:pt idx="0">
                  <c:v>1985-86</c:v>
                </c:pt>
                <c:pt idx="1">
                  <c:v>1986-87</c:v>
                </c:pt>
                <c:pt idx="2">
                  <c:v>1987-88</c:v>
                </c:pt>
                <c:pt idx="3">
                  <c:v>1988-89</c:v>
                </c:pt>
                <c:pt idx="4">
                  <c:v>1989-90</c:v>
                </c:pt>
                <c:pt idx="5">
                  <c:v>1990-91</c:v>
                </c:pt>
                <c:pt idx="6">
                  <c:v>1991-92</c:v>
                </c:pt>
                <c:pt idx="7">
                  <c:v>1992-93</c:v>
                </c:pt>
                <c:pt idx="8">
                  <c:v>1993-94</c:v>
                </c:pt>
                <c:pt idx="9">
                  <c:v>1994-95</c:v>
                </c:pt>
                <c:pt idx="10">
                  <c:v>1995-96</c:v>
                </c:pt>
                <c:pt idx="11">
                  <c:v>1996-97</c:v>
                </c:pt>
                <c:pt idx="12">
                  <c:v>1997-98</c:v>
                </c:pt>
                <c:pt idx="13">
                  <c:v>1998-99</c:v>
                </c:pt>
                <c:pt idx="14">
                  <c:v>1999-00</c:v>
                </c:pt>
                <c:pt idx="15">
                  <c:v>2000-01</c:v>
                </c:pt>
                <c:pt idx="16">
                  <c:v>2001-02</c:v>
                </c:pt>
                <c:pt idx="17">
                  <c:v>2002-03</c:v>
                </c:pt>
                <c:pt idx="18">
                  <c:v>2003-04</c:v>
                </c:pt>
                <c:pt idx="19">
                  <c:v>2004-05</c:v>
                </c:pt>
                <c:pt idx="20">
                  <c:v>2005-06</c:v>
                </c:pt>
                <c:pt idx="21">
                  <c:v>2006-07</c:v>
                </c:pt>
                <c:pt idx="22">
                  <c:v>2007-08</c:v>
                </c:pt>
                <c:pt idx="23">
                  <c:v>2008-09</c:v>
                </c:pt>
                <c:pt idx="24">
                  <c:v>2009-10</c:v>
                </c:pt>
                <c:pt idx="25">
                  <c:v>2010-11</c:v>
                </c:pt>
                <c:pt idx="26">
                  <c:v>2011-12</c:v>
                </c:pt>
                <c:pt idx="27">
                  <c:v>2012-13</c:v>
                </c:pt>
                <c:pt idx="28">
                  <c:v>2013-14</c:v>
                </c:pt>
                <c:pt idx="29">
                  <c:v>2014-15</c:v>
                </c:pt>
                <c:pt idx="30">
                  <c:v>2015-16</c:v>
                </c:pt>
                <c:pt idx="31">
                  <c:v>2016-17</c:v>
                </c:pt>
                <c:pt idx="32">
                  <c:v>2017-18</c:v>
                </c:pt>
                <c:pt idx="33">
                  <c:v>2018-19</c:v>
                </c:pt>
                <c:pt idx="34">
                  <c:v>2019-20</c:v>
                </c:pt>
                <c:pt idx="35">
                  <c:v>2020-21</c:v>
                </c:pt>
                <c:pt idx="36">
                  <c:v>2021-22</c:v>
                </c:pt>
                <c:pt idx="37">
                  <c:v>2022-23</c:v>
                </c:pt>
                <c:pt idx="38">
                  <c:v>2023-24</c:v>
                </c:pt>
                <c:pt idx="39">
                  <c:v>2024-25</c:v>
                </c:pt>
                <c:pt idx="40">
                  <c:v>2025-26</c:v>
                </c:pt>
              </c:strCache>
            </c:strRef>
          </c:cat>
          <c:val>
            <c:numRef>
              <c:f>Chart!$G$9:$G$49</c:f>
              <c:numCache>
                <c:formatCode>#,##0</c:formatCode>
                <c:ptCount val="41"/>
                <c:pt idx="0">
                  <c:v>439</c:v>
                </c:pt>
                <c:pt idx="1">
                  <c:v>441</c:v>
                </c:pt>
                <c:pt idx="2">
                  <c:v>447</c:v>
                </c:pt>
                <c:pt idx="3">
                  <c:v>484</c:v>
                </c:pt>
                <c:pt idx="4">
                  <c:v>410</c:v>
                </c:pt>
                <c:pt idx="5">
                  <c:v>403</c:v>
                </c:pt>
                <c:pt idx="6">
                  <c:v>452</c:v>
                </c:pt>
                <c:pt idx="7">
                  <c:v>433</c:v>
                </c:pt>
                <c:pt idx="8">
                  <c:v>427</c:v>
                </c:pt>
                <c:pt idx="9">
                  <c:v>449</c:v>
                </c:pt>
                <c:pt idx="10">
                  <c:v>408</c:v>
                </c:pt>
                <c:pt idx="11">
                  <c:v>394</c:v>
                </c:pt>
                <c:pt idx="12">
                  <c:v>373</c:v>
                </c:pt>
                <c:pt idx="13">
                  <c:v>385</c:v>
                </c:pt>
                <c:pt idx="14">
                  <c:v>350</c:v>
                </c:pt>
                <c:pt idx="15">
                  <c:v>346</c:v>
                </c:pt>
                <c:pt idx="16">
                  <c:v>313</c:v>
                </c:pt>
                <c:pt idx="17">
                  <c:v>314</c:v>
                </c:pt>
                <c:pt idx="18">
                  <c:v>303</c:v>
                </c:pt>
                <c:pt idx="19">
                  <c:v>308</c:v>
                </c:pt>
                <c:pt idx="20">
                  <c:v>309</c:v>
                </c:pt>
                <c:pt idx="21">
                  <c:v>299</c:v>
                </c:pt>
                <c:pt idx="22">
                  <c:v>286</c:v>
                </c:pt>
                <c:pt idx="23">
                  <c:v>298</c:v>
                </c:pt>
                <c:pt idx="24">
                  <c:v>289</c:v>
                </c:pt>
                <c:pt idx="25">
                  <c:v>325</c:v>
                </c:pt>
                <c:pt idx="26">
                  <c:v>325</c:v>
                </c:pt>
                <c:pt idx="27">
                  <c:v>311</c:v>
                </c:pt>
                <c:pt idx="28">
                  <c:v>305</c:v>
                </c:pt>
                <c:pt idx="29">
                  <c:v>300</c:v>
                </c:pt>
                <c:pt idx="30">
                  <c:v>301</c:v>
                </c:pt>
                <c:pt idx="31">
                  <c:v>309</c:v>
                </c:pt>
                <c:pt idx="32">
                  <c:v>311</c:v>
                </c:pt>
                <c:pt idx="33">
                  <c:v>316</c:v>
                </c:pt>
                <c:pt idx="34">
                  <c:v>312</c:v>
                </c:pt>
                <c:pt idx="35">
                  <c:v>304</c:v>
                </c:pt>
                <c:pt idx="36">
                  <c:v>310</c:v>
                </c:pt>
                <c:pt idx="37">
                  <c:v>308</c:v>
                </c:pt>
                <c:pt idx="38">
                  <c:v>326</c:v>
                </c:pt>
                <c:pt idx="39">
                  <c:v>303</c:v>
                </c:pt>
                <c:pt idx="40">
                  <c:v>307</c:v>
                </c:pt>
              </c:numCache>
            </c:numRef>
          </c:val>
          <c:smooth val="0"/>
          <c:extLst>
            <c:ext xmlns:c16="http://schemas.microsoft.com/office/drawing/2014/chart" uri="{C3380CC4-5D6E-409C-BE32-E72D297353CC}">
              <c16:uniqueId val="{00000004-7CA9-4F03-8C7B-B945A1103A53}"/>
            </c:ext>
          </c:extLst>
        </c:ser>
        <c:dLbls>
          <c:showLegendKey val="0"/>
          <c:showVal val="0"/>
          <c:showCatName val="0"/>
          <c:showSerName val="0"/>
          <c:showPercent val="0"/>
          <c:showBubbleSize val="0"/>
        </c:dLbls>
        <c:marker val="1"/>
        <c:smooth val="0"/>
        <c:axId val="896471480"/>
        <c:axId val="896467544"/>
      </c:lineChart>
      <c:lineChart>
        <c:grouping val="standard"/>
        <c:varyColors val="0"/>
        <c:ser>
          <c:idx val="5"/>
          <c:order val="1"/>
          <c:tx>
            <c:strRef>
              <c:f>Chart!$H$8</c:f>
              <c:strCache>
                <c:ptCount val="1"/>
                <c:pt idx="0">
                  <c:v>Regional Share</c:v>
                </c:pt>
              </c:strCache>
            </c:strRef>
          </c:tx>
          <c:spPr>
            <a:ln w="28575" cap="rnd">
              <a:solidFill>
                <a:schemeClr val="accent2">
                  <a:lumMod val="60000"/>
                  <a:lumOff val="40000"/>
                </a:schemeClr>
              </a:solidFill>
              <a:round/>
            </a:ln>
            <a:effectLst/>
          </c:spPr>
          <c:marker>
            <c:symbol val="none"/>
          </c:marker>
          <c:cat>
            <c:strRef>
              <c:f>Chart!$B$9:$B$44</c:f>
              <c:strCache>
                <c:ptCount val="36"/>
                <c:pt idx="0">
                  <c:v>1985-86</c:v>
                </c:pt>
                <c:pt idx="1">
                  <c:v>1986-87</c:v>
                </c:pt>
                <c:pt idx="2">
                  <c:v>1987-88</c:v>
                </c:pt>
                <c:pt idx="3">
                  <c:v>1988-89</c:v>
                </c:pt>
                <c:pt idx="4">
                  <c:v>1989-90</c:v>
                </c:pt>
                <c:pt idx="5">
                  <c:v>1990-91</c:v>
                </c:pt>
                <c:pt idx="6">
                  <c:v>1991-92</c:v>
                </c:pt>
                <c:pt idx="7">
                  <c:v>1992-93</c:v>
                </c:pt>
                <c:pt idx="8">
                  <c:v>1993-94</c:v>
                </c:pt>
                <c:pt idx="9">
                  <c:v>1994-95</c:v>
                </c:pt>
                <c:pt idx="10">
                  <c:v>1995-96</c:v>
                </c:pt>
                <c:pt idx="11">
                  <c:v>1996-97</c:v>
                </c:pt>
                <c:pt idx="12">
                  <c:v>1997-98</c:v>
                </c:pt>
                <c:pt idx="13">
                  <c:v>1998-99</c:v>
                </c:pt>
                <c:pt idx="14">
                  <c:v>1999-00</c:v>
                </c:pt>
                <c:pt idx="15">
                  <c:v>2000-01</c:v>
                </c:pt>
                <c:pt idx="16">
                  <c:v>2001-02</c:v>
                </c:pt>
                <c:pt idx="17">
                  <c:v>2002-03</c:v>
                </c:pt>
                <c:pt idx="18">
                  <c:v>2003-04</c:v>
                </c:pt>
                <c:pt idx="19">
                  <c:v>2004-05</c:v>
                </c:pt>
                <c:pt idx="20">
                  <c:v>2005-06</c:v>
                </c:pt>
                <c:pt idx="21">
                  <c:v>2006-07</c:v>
                </c:pt>
                <c:pt idx="22">
                  <c:v>2007-08</c:v>
                </c:pt>
                <c:pt idx="23">
                  <c:v>2008-09</c:v>
                </c:pt>
                <c:pt idx="24">
                  <c:v>2009-10</c:v>
                </c:pt>
                <c:pt idx="25">
                  <c:v>2010-11</c:v>
                </c:pt>
                <c:pt idx="26">
                  <c:v>2011-12</c:v>
                </c:pt>
                <c:pt idx="27">
                  <c:v>2012-13</c:v>
                </c:pt>
                <c:pt idx="28">
                  <c:v>2013-14</c:v>
                </c:pt>
                <c:pt idx="29">
                  <c:v>2014-15</c:v>
                </c:pt>
                <c:pt idx="30">
                  <c:v>2015-16</c:v>
                </c:pt>
                <c:pt idx="31">
                  <c:v>2016-17</c:v>
                </c:pt>
                <c:pt idx="32">
                  <c:v>2017-18</c:v>
                </c:pt>
                <c:pt idx="33">
                  <c:v>2018-19</c:v>
                </c:pt>
                <c:pt idx="34">
                  <c:v>2019-20</c:v>
                </c:pt>
                <c:pt idx="35">
                  <c:v>2020-21</c:v>
                </c:pt>
              </c:strCache>
            </c:strRef>
          </c:cat>
          <c:val>
            <c:numRef>
              <c:f>Chart!$H$9:$H$49</c:f>
              <c:numCache>
                <c:formatCode>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smooth val="0"/>
          <c:extLst>
            <c:ext xmlns:c16="http://schemas.microsoft.com/office/drawing/2014/chart" uri="{C3380CC4-5D6E-409C-BE32-E72D297353CC}">
              <c16:uniqueId val="{00000005-7CA9-4F03-8C7B-B945A1103A53}"/>
            </c:ext>
          </c:extLst>
        </c:ser>
        <c:dLbls>
          <c:showLegendKey val="0"/>
          <c:showVal val="0"/>
          <c:showCatName val="0"/>
          <c:showSerName val="0"/>
          <c:showPercent val="0"/>
          <c:showBubbleSize val="0"/>
        </c:dLbls>
        <c:marker val="1"/>
        <c:smooth val="0"/>
        <c:axId val="1198934632"/>
        <c:axId val="1198933976"/>
      </c:lineChart>
      <c:catAx>
        <c:axId val="896471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6467544"/>
        <c:crosses val="autoZero"/>
        <c:auto val="1"/>
        <c:lblAlgn val="ctr"/>
        <c:lblOffset val="100"/>
        <c:tickLblSkip val="2"/>
        <c:noMultiLvlLbl val="0"/>
      </c:catAx>
      <c:valAx>
        <c:axId val="896467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6471480"/>
        <c:crosses val="autoZero"/>
        <c:crossBetween val="between"/>
      </c:valAx>
      <c:valAx>
        <c:axId val="119893397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8934632"/>
        <c:crosses val="max"/>
        <c:crossBetween val="between"/>
      </c:valAx>
      <c:catAx>
        <c:axId val="1198934632"/>
        <c:scaling>
          <c:orientation val="minMax"/>
        </c:scaling>
        <c:delete val="1"/>
        <c:axPos val="b"/>
        <c:numFmt formatCode="General" sourceLinked="1"/>
        <c:majorTickMark val="out"/>
        <c:minorTickMark val="none"/>
        <c:tickLblPos val="nextTo"/>
        <c:crossAx val="119893397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28575</xdr:colOff>
      <xdr:row>6</xdr:row>
      <xdr:rowOff>19049</xdr:rowOff>
    </xdr:from>
    <xdr:to>
      <xdr:col>17</xdr:col>
      <xdr:colOff>590549</xdr:colOff>
      <xdr:row>26</xdr:row>
      <xdr:rowOff>161924</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28575</xdr:colOff>
      <xdr:row>28</xdr:row>
      <xdr:rowOff>9525</xdr:rowOff>
    </xdr:from>
    <xdr:to>
      <xdr:col>17</xdr:col>
      <xdr:colOff>581024</xdr:colOff>
      <xdr:row>48</xdr:row>
      <xdr:rowOff>180975</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A2:P459"/>
  <sheetViews>
    <sheetView topLeftCell="B1" workbookViewId="0">
      <pane ySplit="8" topLeftCell="A425" activePane="bottomLeft" state="frozen"/>
      <selection activeCell="B1" sqref="B1"/>
      <selection pane="bottomLeft" activeCell="N430" sqref="N430"/>
    </sheetView>
  </sheetViews>
  <sheetFormatPr defaultRowHeight="14.5" x14ac:dyDescent="0.35"/>
  <cols>
    <col min="1" max="1" width="35.54296875" customWidth="1"/>
    <col min="2" max="2" width="23.90625" customWidth="1"/>
    <col min="3" max="3" width="13.6328125" customWidth="1"/>
    <col min="4" max="5" width="11.08984375" style="1" bestFit="1" customWidth="1"/>
    <col min="6" max="6" width="10.08984375" style="1" bestFit="1" customWidth="1"/>
    <col min="7" max="8" width="11.08984375" style="1" bestFit="1" customWidth="1"/>
    <col min="13" max="13" width="13.6328125" customWidth="1"/>
  </cols>
  <sheetData>
    <row r="2" spans="1:12" ht="18.5" x14ac:dyDescent="0.35">
      <c r="B2" s="31" t="s">
        <v>648</v>
      </c>
    </row>
    <row r="3" spans="1:12" x14ac:dyDescent="0.35">
      <c r="B3" s="2" t="s">
        <v>195</v>
      </c>
    </row>
    <row r="4" spans="1:12" x14ac:dyDescent="0.35">
      <c r="B4" s="2" t="s">
        <v>196</v>
      </c>
    </row>
    <row r="8" spans="1:12" ht="16.25" customHeight="1" x14ac:dyDescent="0.35">
      <c r="A8" s="34" t="s">
        <v>712</v>
      </c>
      <c r="B8" s="34" t="s">
        <v>0</v>
      </c>
      <c r="C8" s="34" t="s">
        <v>118</v>
      </c>
      <c r="D8" s="35" t="s">
        <v>154</v>
      </c>
      <c r="E8" s="35" t="s">
        <v>155</v>
      </c>
      <c r="F8" s="35" t="s">
        <v>153</v>
      </c>
      <c r="G8" s="35" t="s">
        <v>126</v>
      </c>
      <c r="H8" s="35" t="s">
        <v>127</v>
      </c>
      <c r="I8" s="35" t="s">
        <v>140</v>
      </c>
      <c r="J8" s="35" t="s">
        <v>139</v>
      </c>
    </row>
    <row r="9" spans="1:12" x14ac:dyDescent="0.35">
      <c r="A9" t="s">
        <v>198</v>
      </c>
      <c r="B9" t="s">
        <v>125</v>
      </c>
      <c r="C9" t="s">
        <v>82</v>
      </c>
      <c r="D9" s="1">
        <v>98218</v>
      </c>
      <c r="E9" s="1">
        <v>190244</v>
      </c>
      <c r="F9" s="1">
        <v>131761</v>
      </c>
      <c r="G9" s="1">
        <v>322005</v>
      </c>
      <c r="H9" s="1">
        <v>420277</v>
      </c>
      <c r="I9" t="s">
        <v>183</v>
      </c>
      <c r="J9">
        <v>1986</v>
      </c>
      <c r="L9" s="1"/>
    </row>
    <row r="10" spans="1:12" x14ac:dyDescent="0.35">
      <c r="A10" t="s">
        <v>199</v>
      </c>
      <c r="B10" t="s">
        <v>125</v>
      </c>
      <c r="C10" t="s">
        <v>83</v>
      </c>
      <c r="D10" s="1">
        <v>104221</v>
      </c>
      <c r="E10" s="1">
        <v>187957</v>
      </c>
      <c r="F10" s="1">
        <v>128971</v>
      </c>
      <c r="G10" s="1">
        <v>316928</v>
      </c>
      <c r="H10" s="1">
        <v>421238</v>
      </c>
      <c r="I10" t="s">
        <v>200</v>
      </c>
      <c r="J10">
        <v>1987</v>
      </c>
      <c r="L10" s="1"/>
    </row>
    <row r="11" spans="1:12" x14ac:dyDescent="0.35">
      <c r="A11" t="s">
        <v>201</v>
      </c>
      <c r="B11" t="s">
        <v>125</v>
      </c>
      <c r="C11" t="s">
        <v>84</v>
      </c>
      <c r="D11" s="1">
        <v>115587</v>
      </c>
      <c r="E11" s="1">
        <v>192317</v>
      </c>
      <c r="F11" s="1">
        <v>122278</v>
      </c>
      <c r="G11" s="1">
        <v>314595</v>
      </c>
      <c r="H11" s="1">
        <v>430309</v>
      </c>
      <c r="I11" t="s">
        <v>202</v>
      </c>
      <c r="J11">
        <v>1988</v>
      </c>
      <c r="L11" s="1"/>
    </row>
    <row r="12" spans="1:12" x14ac:dyDescent="0.35">
      <c r="A12" t="s">
        <v>203</v>
      </c>
      <c r="B12" t="s">
        <v>125</v>
      </c>
      <c r="C12" t="s">
        <v>85</v>
      </c>
      <c r="D12" s="1">
        <v>120835</v>
      </c>
      <c r="E12" s="1">
        <v>198923</v>
      </c>
      <c r="F12" s="1">
        <v>125098</v>
      </c>
      <c r="G12" s="1">
        <v>324021</v>
      </c>
      <c r="H12" s="1">
        <v>446457</v>
      </c>
      <c r="I12" t="s">
        <v>204</v>
      </c>
      <c r="J12">
        <v>1989</v>
      </c>
      <c r="L12" s="1"/>
    </row>
    <row r="13" spans="1:12" x14ac:dyDescent="0.35">
      <c r="A13" t="s">
        <v>205</v>
      </c>
      <c r="B13" t="s">
        <v>125</v>
      </c>
      <c r="C13" t="s">
        <v>86</v>
      </c>
      <c r="D13" s="1">
        <v>89729</v>
      </c>
      <c r="E13" s="1">
        <v>181268</v>
      </c>
      <c r="F13" s="1">
        <v>88777</v>
      </c>
      <c r="G13" s="1">
        <v>270045</v>
      </c>
      <c r="H13" s="1">
        <v>362217</v>
      </c>
      <c r="I13" t="s">
        <v>206</v>
      </c>
      <c r="J13">
        <v>1990</v>
      </c>
      <c r="L13" s="1"/>
    </row>
    <row r="14" spans="1:12" x14ac:dyDescent="0.35">
      <c r="A14" t="s">
        <v>207</v>
      </c>
      <c r="B14" t="s">
        <v>125</v>
      </c>
      <c r="C14" t="s">
        <v>88</v>
      </c>
      <c r="D14" s="1">
        <v>125309</v>
      </c>
      <c r="E14" s="1">
        <v>205285</v>
      </c>
      <c r="F14" s="1">
        <v>108053</v>
      </c>
      <c r="G14" s="1">
        <v>313338</v>
      </c>
      <c r="H14" s="1">
        <v>441294</v>
      </c>
      <c r="I14" t="s">
        <v>208</v>
      </c>
      <c r="J14">
        <v>1991</v>
      </c>
      <c r="L14" s="1"/>
    </row>
    <row r="15" spans="1:12" x14ac:dyDescent="0.35">
      <c r="A15" t="s">
        <v>209</v>
      </c>
      <c r="B15" t="s">
        <v>125</v>
      </c>
      <c r="C15" t="s">
        <v>96</v>
      </c>
      <c r="D15" s="1">
        <v>145051</v>
      </c>
      <c r="E15" s="1">
        <v>215245</v>
      </c>
      <c r="F15" s="1">
        <v>126853</v>
      </c>
      <c r="G15" s="1">
        <v>342098</v>
      </c>
      <c r="H15" s="1">
        <v>488996</v>
      </c>
      <c r="I15" t="s">
        <v>210</v>
      </c>
      <c r="J15">
        <v>1992</v>
      </c>
      <c r="L15" s="1"/>
    </row>
    <row r="16" spans="1:12" x14ac:dyDescent="0.35">
      <c r="A16" t="s">
        <v>211</v>
      </c>
      <c r="B16" t="s">
        <v>125</v>
      </c>
      <c r="C16" t="s">
        <v>97</v>
      </c>
      <c r="D16" s="1">
        <v>157376</v>
      </c>
      <c r="E16" s="1">
        <v>228056</v>
      </c>
      <c r="F16" s="1">
        <v>134675</v>
      </c>
      <c r="G16" s="1">
        <v>362731</v>
      </c>
      <c r="H16" s="1">
        <v>521936</v>
      </c>
      <c r="I16" t="s">
        <v>212</v>
      </c>
      <c r="J16">
        <v>1993</v>
      </c>
      <c r="L16" s="1"/>
    </row>
    <row r="17" spans="1:12" x14ac:dyDescent="0.35">
      <c r="A17" t="s">
        <v>213</v>
      </c>
      <c r="B17" t="s">
        <v>125</v>
      </c>
      <c r="C17" t="s">
        <v>99</v>
      </c>
      <c r="D17" s="1">
        <v>163742</v>
      </c>
      <c r="E17" s="1">
        <v>247665</v>
      </c>
      <c r="F17" s="1">
        <v>130246</v>
      </c>
      <c r="G17" s="1">
        <v>377911</v>
      </c>
      <c r="H17" s="1">
        <v>543006</v>
      </c>
      <c r="I17" t="s">
        <v>214</v>
      </c>
      <c r="J17">
        <v>1994</v>
      </c>
      <c r="L17" s="1"/>
    </row>
    <row r="18" spans="1:12" x14ac:dyDescent="0.35">
      <c r="A18" t="s">
        <v>215</v>
      </c>
      <c r="B18" t="s">
        <v>125</v>
      </c>
      <c r="C18" t="s">
        <v>100</v>
      </c>
      <c r="D18" s="1">
        <v>178078</v>
      </c>
      <c r="E18" s="1">
        <v>254921</v>
      </c>
      <c r="F18" s="1">
        <v>138947</v>
      </c>
      <c r="G18" s="1">
        <v>393868</v>
      </c>
      <c r="H18" s="1">
        <v>572009</v>
      </c>
      <c r="I18" t="s">
        <v>216</v>
      </c>
      <c r="J18">
        <v>1995</v>
      </c>
      <c r="L18" s="1"/>
    </row>
    <row r="19" spans="1:12" x14ac:dyDescent="0.35">
      <c r="A19" t="s">
        <v>217</v>
      </c>
      <c r="B19" t="s">
        <v>125</v>
      </c>
      <c r="C19" t="s">
        <v>101</v>
      </c>
      <c r="D19" s="1">
        <v>190038</v>
      </c>
      <c r="E19" s="1">
        <v>255816</v>
      </c>
      <c r="F19" s="1">
        <v>143555</v>
      </c>
      <c r="G19" s="1">
        <v>399371</v>
      </c>
      <c r="H19" s="1">
        <v>589448</v>
      </c>
      <c r="I19" t="s">
        <v>218</v>
      </c>
      <c r="J19">
        <v>1996</v>
      </c>
      <c r="L19" s="1"/>
    </row>
    <row r="20" spans="1:12" x14ac:dyDescent="0.35">
      <c r="A20" t="s">
        <v>219</v>
      </c>
      <c r="B20" t="s">
        <v>125</v>
      </c>
      <c r="C20" t="s">
        <v>102</v>
      </c>
      <c r="D20" s="1">
        <v>195515</v>
      </c>
      <c r="E20" s="1">
        <v>252528</v>
      </c>
      <c r="F20" s="1">
        <v>144343</v>
      </c>
      <c r="G20" s="1">
        <v>396871</v>
      </c>
      <c r="H20" s="1">
        <v>592413</v>
      </c>
      <c r="I20" t="s">
        <v>220</v>
      </c>
      <c r="J20">
        <v>1997</v>
      </c>
      <c r="L20" s="1"/>
    </row>
    <row r="21" spans="1:12" x14ac:dyDescent="0.35">
      <c r="A21" t="s">
        <v>221</v>
      </c>
      <c r="B21" t="s">
        <v>125</v>
      </c>
      <c r="C21" t="s">
        <v>103</v>
      </c>
      <c r="D21" s="1">
        <v>191438</v>
      </c>
      <c r="E21" s="1">
        <v>253705</v>
      </c>
      <c r="F21" s="1">
        <v>143936</v>
      </c>
      <c r="G21" s="1">
        <v>397641</v>
      </c>
      <c r="H21" s="1">
        <v>589187</v>
      </c>
      <c r="I21" t="s">
        <v>222</v>
      </c>
      <c r="J21">
        <v>1998</v>
      </c>
      <c r="L21" s="1"/>
    </row>
    <row r="22" spans="1:12" x14ac:dyDescent="0.35">
      <c r="A22" t="s">
        <v>223</v>
      </c>
      <c r="B22" t="s">
        <v>125</v>
      </c>
      <c r="C22" t="s">
        <v>104</v>
      </c>
      <c r="D22" s="1">
        <v>196104</v>
      </c>
      <c r="E22" s="1">
        <v>255859</v>
      </c>
      <c r="F22" s="1">
        <v>144260</v>
      </c>
      <c r="G22" s="1">
        <v>400119</v>
      </c>
      <c r="H22" s="1">
        <v>596250</v>
      </c>
      <c r="I22" t="s">
        <v>182</v>
      </c>
      <c r="J22">
        <v>1999</v>
      </c>
      <c r="L22" s="1"/>
    </row>
    <row r="23" spans="1:12" x14ac:dyDescent="0.35">
      <c r="A23" t="s">
        <v>224</v>
      </c>
      <c r="B23" t="s">
        <v>125</v>
      </c>
      <c r="C23" t="s">
        <v>105</v>
      </c>
      <c r="D23" s="1">
        <v>204677</v>
      </c>
      <c r="E23" s="1">
        <v>259258</v>
      </c>
      <c r="F23" s="1">
        <v>131057</v>
      </c>
      <c r="G23" s="1">
        <v>390315</v>
      </c>
      <c r="H23" s="1">
        <v>595521</v>
      </c>
      <c r="I23" t="s">
        <v>225</v>
      </c>
      <c r="J23">
        <v>2000</v>
      </c>
      <c r="L23" s="1"/>
    </row>
    <row r="24" spans="1:12" x14ac:dyDescent="0.35">
      <c r="A24" t="s">
        <v>226</v>
      </c>
      <c r="B24" t="s">
        <v>125</v>
      </c>
      <c r="C24" t="s">
        <v>106</v>
      </c>
      <c r="D24" s="1">
        <v>239204</v>
      </c>
      <c r="E24" s="1">
        <v>261853</v>
      </c>
      <c r="F24" s="1">
        <v>124464</v>
      </c>
      <c r="G24" s="1">
        <v>386317</v>
      </c>
      <c r="H24" s="1">
        <v>625844</v>
      </c>
      <c r="I24" t="s">
        <v>227</v>
      </c>
      <c r="J24">
        <v>2001</v>
      </c>
      <c r="L24" s="1"/>
    </row>
    <row r="25" spans="1:12" x14ac:dyDescent="0.35">
      <c r="A25" t="s">
        <v>228</v>
      </c>
      <c r="B25" t="s">
        <v>125</v>
      </c>
      <c r="C25" t="s">
        <v>107</v>
      </c>
      <c r="D25" s="1">
        <v>189764</v>
      </c>
      <c r="E25" s="1">
        <v>198900</v>
      </c>
      <c r="F25" s="1">
        <v>104942</v>
      </c>
      <c r="G25" s="1">
        <v>303842</v>
      </c>
      <c r="H25" s="1">
        <v>493708</v>
      </c>
      <c r="I25" t="s">
        <v>229</v>
      </c>
      <c r="J25">
        <v>2002</v>
      </c>
      <c r="L25" s="1"/>
    </row>
    <row r="26" spans="1:12" x14ac:dyDescent="0.35">
      <c r="A26" t="s">
        <v>230</v>
      </c>
      <c r="B26" t="s">
        <v>125</v>
      </c>
      <c r="C26" t="s">
        <v>114</v>
      </c>
      <c r="D26" s="1">
        <v>189490</v>
      </c>
      <c r="E26" s="1">
        <v>190564</v>
      </c>
      <c r="F26" s="1">
        <v>104653</v>
      </c>
      <c r="G26" s="1">
        <v>295217</v>
      </c>
      <c r="H26" s="1">
        <v>484844</v>
      </c>
      <c r="I26" t="s">
        <v>231</v>
      </c>
      <c r="J26">
        <v>2003</v>
      </c>
      <c r="L26" s="1"/>
    </row>
    <row r="27" spans="1:12" x14ac:dyDescent="0.35">
      <c r="A27" t="s">
        <v>232</v>
      </c>
      <c r="B27" t="s">
        <v>125</v>
      </c>
      <c r="C27" t="s">
        <v>87</v>
      </c>
      <c r="D27" s="1">
        <v>195016</v>
      </c>
      <c r="E27" s="1">
        <v>197216</v>
      </c>
      <c r="F27" s="1">
        <v>103164</v>
      </c>
      <c r="G27" s="1">
        <v>300380</v>
      </c>
      <c r="H27" s="1">
        <v>495664</v>
      </c>
      <c r="I27" t="s">
        <v>233</v>
      </c>
      <c r="J27">
        <v>2004</v>
      </c>
      <c r="L27" s="1"/>
    </row>
    <row r="28" spans="1:12" x14ac:dyDescent="0.35">
      <c r="A28" t="s">
        <v>234</v>
      </c>
      <c r="B28" t="s">
        <v>125</v>
      </c>
      <c r="C28" t="s">
        <v>115</v>
      </c>
      <c r="D28" s="1">
        <v>206000</v>
      </c>
      <c r="E28" s="1">
        <v>222990</v>
      </c>
      <c r="F28" s="1">
        <v>103358</v>
      </c>
      <c r="G28" s="1">
        <v>326348</v>
      </c>
      <c r="H28" s="1">
        <v>532381</v>
      </c>
      <c r="I28" t="s">
        <v>235</v>
      </c>
      <c r="J28">
        <v>2005</v>
      </c>
      <c r="L28" s="1"/>
    </row>
    <row r="29" spans="1:12" x14ac:dyDescent="0.35">
      <c r="A29" t="s">
        <v>236</v>
      </c>
      <c r="B29" t="s">
        <v>125</v>
      </c>
      <c r="C29" t="s">
        <v>116</v>
      </c>
      <c r="D29" s="1">
        <v>203539</v>
      </c>
      <c r="E29" s="1">
        <v>231561</v>
      </c>
      <c r="F29" s="1">
        <v>98271</v>
      </c>
      <c r="G29" s="1">
        <v>329832</v>
      </c>
      <c r="H29" s="1">
        <v>533404</v>
      </c>
      <c r="I29" t="s">
        <v>237</v>
      </c>
      <c r="J29">
        <v>2006</v>
      </c>
      <c r="L29" s="1"/>
    </row>
    <row r="30" spans="1:12" x14ac:dyDescent="0.35">
      <c r="A30" t="s">
        <v>238</v>
      </c>
      <c r="B30" t="s">
        <v>125</v>
      </c>
      <c r="C30" t="s">
        <v>117</v>
      </c>
      <c r="D30" s="1">
        <v>209466</v>
      </c>
      <c r="E30" s="1">
        <v>224709</v>
      </c>
      <c r="F30" s="1">
        <v>94634</v>
      </c>
      <c r="G30" s="1">
        <v>319343</v>
      </c>
      <c r="H30" s="1">
        <v>528853</v>
      </c>
      <c r="I30" t="s">
        <v>239</v>
      </c>
      <c r="J30">
        <v>2007</v>
      </c>
      <c r="L30" s="1"/>
    </row>
    <row r="31" spans="1:12" x14ac:dyDescent="0.35">
      <c r="A31" t="s">
        <v>240</v>
      </c>
      <c r="B31" t="s">
        <v>125</v>
      </c>
      <c r="C31" t="s">
        <v>108</v>
      </c>
      <c r="D31" s="1">
        <v>223817</v>
      </c>
      <c r="E31" s="1">
        <v>228858</v>
      </c>
      <c r="F31" s="1">
        <v>96797</v>
      </c>
      <c r="G31" s="1">
        <v>325655</v>
      </c>
      <c r="H31" s="1">
        <v>549509</v>
      </c>
      <c r="I31" t="s">
        <v>241</v>
      </c>
      <c r="J31">
        <v>2008</v>
      </c>
      <c r="L31" s="1"/>
    </row>
    <row r="32" spans="1:12" x14ac:dyDescent="0.35">
      <c r="A32" t="s">
        <v>242</v>
      </c>
      <c r="B32" t="s">
        <v>125</v>
      </c>
      <c r="C32" t="s">
        <v>109</v>
      </c>
      <c r="D32" s="1">
        <v>231668</v>
      </c>
      <c r="E32" s="1">
        <v>223671</v>
      </c>
      <c r="F32" s="1">
        <v>96490</v>
      </c>
      <c r="G32" s="1">
        <v>320161</v>
      </c>
      <c r="H32" s="1">
        <v>551850</v>
      </c>
      <c r="I32" t="s">
        <v>181</v>
      </c>
      <c r="J32">
        <v>2009</v>
      </c>
      <c r="L32" s="1"/>
    </row>
    <row r="33" spans="1:12" x14ac:dyDescent="0.35">
      <c r="A33" t="s">
        <v>243</v>
      </c>
      <c r="B33" t="s">
        <v>125</v>
      </c>
      <c r="C33" t="s">
        <v>98</v>
      </c>
      <c r="D33" s="1">
        <v>233463</v>
      </c>
      <c r="E33" s="1">
        <v>224689</v>
      </c>
      <c r="F33" s="1">
        <v>106297</v>
      </c>
      <c r="G33" s="1">
        <v>330986</v>
      </c>
      <c r="H33" s="1">
        <v>564558</v>
      </c>
      <c r="I33" t="s">
        <v>244</v>
      </c>
      <c r="J33">
        <v>2010</v>
      </c>
      <c r="L33" s="1"/>
    </row>
    <row r="34" spans="1:12" x14ac:dyDescent="0.35">
      <c r="A34" t="s">
        <v>245</v>
      </c>
      <c r="B34" t="s">
        <v>125</v>
      </c>
      <c r="C34" t="s">
        <v>89</v>
      </c>
      <c r="D34" s="1">
        <v>243439</v>
      </c>
      <c r="E34" s="1">
        <v>234610</v>
      </c>
      <c r="F34" s="1">
        <v>114936</v>
      </c>
      <c r="G34" s="1">
        <v>349546</v>
      </c>
      <c r="H34" s="1">
        <v>593123</v>
      </c>
      <c r="I34" t="s">
        <v>246</v>
      </c>
      <c r="J34">
        <v>2011</v>
      </c>
      <c r="L34" s="1"/>
    </row>
    <row r="35" spans="1:12" x14ac:dyDescent="0.35">
      <c r="A35" t="s">
        <v>247</v>
      </c>
      <c r="B35" t="s">
        <v>125</v>
      </c>
      <c r="C35" t="s">
        <v>90</v>
      </c>
      <c r="D35" s="1">
        <v>239242</v>
      </c>
      <c r="E35" s="1">
        <v>240364</v>
      </c>
      <c r="F35" s="1">
        <v>121306</v>
      </c>
      <c r="G35" s="1">
        <v>361670</v>
      </c>
      <c r="H35" s="1">
        <v>601079</v>
      </c>
      <c r="I35" t="s">
        <v>248</v>
      </c>
      <c r="J35">
        <v>2012</v>
      </c>
      <c r="L35" s="1"/>
    </row>
    <row r="36" spans="1:12" x14ac:dyDescent="0.35">
      <c r="A36" t="s">
        <v>249</v>
      </c>
      <c r="B36" t="s">
        <v>125</v>
      </c>
      <c r="C36" t="s">
        <v>110</v>
      </c>
      <c r="D36" s="1">
        <v>252212</v>
      </c>
      <c r="E36" s="1">
        <v>255296</v>
      </c>
      <c r="F36" s="1">
        <v>121955</v>
      </c>
      <c r="G36" s="1">
        <v>377251</v>
      </c>
      <c r="H36" s="1">
        <v>629694</v>
      </c>
      <c r="I36" t="s">
        <v>250</v>
      </c>
      <c r="J36">
        <v>2013</v>
      </c>
      <c r="L36" s="1"/>
    </row>
    <row r="37" spans="1:12" x14ac:dyDescent="0.35">
      <c r="A37" t="s">
        <v>251</v>
      </c>
      <c r="B37" t="s">
        <v>125</v>
      </c>
      <c r="C37" t="s">
        <v>111</v>
      </c>
      <c r="D37" s="1">
        <v>254702</v>
      </c>
      <c r="E37" s="1">
        <v>257136</v>
      </c>
      <c r="F37" s="1">
        <v>117549</v>
      </c>
      <c r="G37" s="1">
        <v>374685</v>
      </c>
      <c r="H37" s="1">
        <v>629457</v>
      </c>
      <c r="I37" t="s">
        <v>180</v>
      </c>
      <c r="J37">
        <v>2014</v>
      </c>
      <c r="L37" s="1"/>
    </row>
    <row r="38" spans="1:12" x14ac:dyDescent="0.35">
      <c r="A38" t="s">
        <v>252</v>
      </c>
      <c r="B38" t="s">
        <v>125</v>
      </c>
      <c r="C38" t="s">
        <v>91</v>
      </c>
      <c r="D38" s="1">
        <v>258094</v>
      </c>
      <c r="E38" s="1">
        <v>250726</v>
      </c>
      <c r="F38" s="1">
        <v>113329</v>
      </c>
      <c r="G38" s="1">
        <v>364055</v>
      </c>
      <c r="H38" s="1">
        <v>622277</v>
      </c>
      <c r="I38" t="s">
        <v>253</v>
      </c>
      <c r="J38">
        <v>2015</v>
      </c>
      <c r="L38" s="1"/>
    </row>
    <row r="39" spans="1:12" x14ac:dyDescent="0.35">
      <c r="A39" t="s">
        <v>254</v>
      </c>
      <c r="B39" t="s">
        <v>125</v>
      </c>
      <c r="C39" t="s">
        <v>92</v>
      </c>
      <c r="D39" s="1">
        <v>263127</v>
      </c>
      <c r="E39" s="1">
        <v>249524</v>
      </c>
      <c r="F39" s="1">
        <v>115874</v>
      </c>
      <c r="G39" s="1">
        <v>365398</v>
      </c>
      <c r="H39" s="1">
        <v>628557</v>
      </c>
      <c r="I39" t="s">
        <v>255</v>
      </c>
      <c r="J39">
        <v>2016</v>
      </c>
      <c r="L39" s="1"/>
    </row>
    <row r="40" spans="1:12" x14ac:dyDescent="0.35">
      <c r="A40" t="s">
        <v>256</v>
      </c>
      <c r="B40" t="s">
        <v>125</v>
      </c>
      <c r="C40" t="s">
        <v>93</v>
      </c>
      <c r="D40" s="1">
        <v>261449</v>
      </c>
      <c r="E40" s="1">
        <v>249825</v>
      </c>
      <c r="F40" s="1">
        <v>116414</v>
      </c>
      <c r="G40" s="1">
        <v>366239</v>
      </c>
      <c r="H40" s="1">
        <v>627699</v>
      </c>
      <c r="I40" t="s">
        <v>257</v>
      </c>
      <c r="J40">
        <v>2017</v>
      </c>
      <c r="L40" s="1"/>
    </row>
    <row r="41" spans="1:12" x14ac:dyDescent="0.35">
      <c r="A41" t="s">
        <v>258</v>
      </c>
      <c r="B41" t="s">
        <v>125</v>
      </c>
      <c r="C41" t="s">
        <v>112</v>
      </c>
      <c r="D41" s="1">
        <v>263131</v>
      </c>
      <c r="E41" s="1">
        <v>241518</v>
      </c>
      <c r="F41" s="1">
        <v>115741</v>
      </c>
      <c r="G41" s="1">
        <v>357259</v>
      </c>
      <c r="H41" s="1">
        <v>620419</v>
      </c>
      <c r="I41" t="s">
        <v>259</v>
      </c>
      <c r="J41">
        <v>2018</v>
      </c>
      <c r="L41" s="1"/>
    </row>
    <row r="42" spans="1:12" x14ac:dyDescent="0.35">
      <c r="A42" t="s">
        <v>260</v>
      </c>
      <c r="B42" t="s">
        <v>125</v>
      </c>
      <c r="C42" t="s">
        <v>94</v>
      </c>
      <c r="D42" s="1">
        <v>263407</v>
      </c>
      <c r="E42" s="1">
        <v>236721</v>
      </c>
      <c r="F42" s="1">
        <v>116044</v>
      </c>
      <c r="G42" s="1">
        <v>352765</v>
      </c>
      <c r="H42" s="1">
        <v>616183</v>
      </c>
      <c r="I42" t="s">
        <v>179</v>
      </c>
      <c r="J42">
        <v>2019</v>
      </c>
      <c r="L42" s="1"/>
    </row>
    <row r="43" spans="1:12" x14ac:dyDescent="0.35">
      <c r="A43" t="s">
        <v>261</v>
      </c>
      <c r="B43" t="s">
        <v>125</v>
      </c>
      <c r="C43" t="s">
        <v>95</v>
      </c>
      <c r="D43" s="1">
        <v>196759</v>
      </c>
      <c r="E43" s="1">
        <v>181218</v>
      </c>
      <c r="F43" s="1">
        <v>92687</v>
      </c>
      <c r="G43" s="1">
        <v>273905</v>
      </c>
      <c r="H43" s="1">
        <v>470669</v>
      </c>
      <c r="I43" t="s">
        <v>262</v>
      </c>
      <c r="J43">
        <v>2020</v>
      </c>
      <c r="L43" s="1"/>
    </row>
    <row r="44" spans="1:12" x14ac:dyDescent="0.35">
      <c r="A44" t="s">
        <v>263</v>
      </c>
      <c r="B44" t="s">
        <v>125</v>
      </c>
      <c r="C44" t="s">
        <v>113</v>
      </c>
      <c r="D44" s="1">
        <v>87755</v>
      </c>
      <c r="E44" s="1">
        <v>123279</v>
      </c>
      <c r="F44" s="1">
        <v>89356</v>
      </c>
      <c r="G44" s="1">
        <v>212635</v>
      </c>
      <c r="H44" s="1">
        <v>300402</v>
      </c>
      <c r="I44" t="s">
        <v>264</v>
      </c>
      <c r="J44">
        <v>2021</v>
      </c>
      <c r="L44" s="1"/>
    </row>
    <row r="45" spans="1:12" x14ac:dyDescent="0.35">
      <c r="A45" t="s">
        <v>592</v>
      </c>
      <c r="B45" t="s">
        <v>125</v>
      </c>
      <c r="C45" t="s">
        <v>593</v>
      </c>
      <c r="D45" s="1">
        <v>128964</v>
      </c>
      <c r="E45" s="1">
        <v>161793</v>
      </c>
      <c r="F45" s="1">
        <v>100617</v>
      </c>
      <c r="G45" s="1">
        <v>262410</v>
      </c>
      <c r="H45" s="1">
        <v>391396</v>
      </c>
      <c r="I45" t="s">
        <v>594</v>
      </c>
      <c r="J45">
        <v>2022</v>
      </c>
      <c r="L45" s="1"/>
    </row>
    <row r="46" spans="1:12" x14ac:dyDescent="0.35">
      <c r="A46" t="s">
        <v>595</v>
      </c>
      <c r="B46" t="s">
        <v>125</v>
      </c>
      <c r="C46" t="s">
        <v>596</v>
      </c>
      <c r="D46" s="1">
        <v>240637</v>
      </c>
      <c r="E46" s="1">
        <v>224035</v>
      </c>
      <c r="F46" s="1">
        <v>104763</v>
      </c>
      <c r="G46" s="1">
        <v>328798</v>
      </c>
      <c r="H46" s="1">
        <v>569468</v>
      </c>
      <c r="I46" t="s">
        <v>597</v>
      </c>
      <c r="J46">
        <v>2023</v>
      </c>
      <c r="L46" s="1"/>
    </row>
    <row r="47" spans="1:12" x14ac:dyDescent="0.35">
      <c r="A47" t="s">
        <v>598</v>
      </c>
      <c r="B47" t="s">
        <v>125</v>
      </c>
      <c r="C47" t="s">
        <v>599</v>
      </c>
      <c r="D47" s="1">
        <v>257025</v>
      </c>
      <c r="E47" s="1">
        <v>223119</v>
      </c>
      <c r="F47" s="1">
        <v>112001</v>
      </c>
      <c r="G47" s="1">
        <v>335120</v>
      </c>
      <c r="H47" s="1">
        <v>592187</v>
      </c>
      <c r="I47" t="s">
        <v>600</v>
      </c>
      <c r="J47">
        <v>2024</v>
      </c>
      <c r="L47" s="1"/>
    </row>
    <row r="48" spans="1:12" x14ac:dyDescent="0.35">
      <c r="A48" t="s">
        <v>601</v>
      </c>
      <c r="B48" t="s">
        <v>125</v>
      </c>
      <c r="C48" t="s">
        <v>602</v>
      </c>
      <c r="D48" s="1">
        <v>248206</v>
      </c>
      <c r="E48" s="1">
        <v>213267</v>
      </c>
      <c r="F48" s="1">
        <v>116326</v>
      </c>
      <c r="G48" s="1">
        <v>329593</v>
      </c>
      <c r="H48" s="1">
        <v>577852</v>
      </c>
      <c r="I48" t="s">
        <v>603</v>
      </c>
      <c r="J48">
        <v>2025</v>
      </c>
      <c r="L48" s="1"/>
    </row>
    <row r="49" spans="1:12" x14ac:dyDescent="0.35">
      <c r="A49" t="s">
        <v>649</v>
      </c>
      <c r="B49" t="s">
        <v>125</v>
      </c>
      <c r="C49" t="s">
        <v>650</v>
      </c>
      <c r="D49" s="1">
        <v>255570</v>
      </c>
      <c r="E49" s="1">
        <v>214620</v>
      </c>
      <c r="F49" s="1">
        <v>110443</v>
      </c>
      <c r="G49" s="1">
        <v>325063</v>
      </c>
      <c r="H49" s="1">
        <v>580642</v>
      </c>
      <c r="I49" t="s">
        <v>651</v>
      </c>
      <c r="J49">
        <v>2026</v>
      </c>
      <c r="L49" s="1"/>
    </row>
    <row r="50" spans="1:12" x14ac:dyDescent="0.35">
      <c r="A50" t="s">
        <v>265</v>
      </c>
      <c r="B50" t="s">
        <v>128</v>
      </c>
      <c r="C50" t="s">
        <v>82</v>
      </c>
      <c r="D50" s="1">
        <v>7657894</v>
      </c>
      <c r="E50" s="1">
        <v>4907013</v>
      </c>
      <c r="F50" s="1">
        <v>2233646</v>
      </c>
      <c r="G50" s="1">
        <v>7140659</v>
      </c>
      <c r="H50" s="1">
        <v>14798619</v>
      </c>
      <c r="I50" t="s">
        <v>183</v>
      </c>
      <c r="J50">
        <v>1986</v>
      </c>
      <c r="L50" s="1"/>
    </row>
    <row r="51" spans="1:12" x14ac:dyDescent="0.35">
      <c r="A51" t="s">
        <v>266</v>
      </c>
      <c r="B51" t="s">
        <v>128</v>
      </c>
      <c r="C51" t="s">
        <v>83</v>
      </c>
      <c r="D51" s="1">
        <v>8123333</v>
      </c>
      <c r="E51" s="1">
        <v>4812913</v>
      </c>
      <c r="F51" s="1">
        <v>2330571</v>
      </c>
      <c r="G51" s="1">
        <v>7143484</v>
      </c>
      <c r="H51" s="1">
        <v>15267094</v>
      </c>
      <c r="I51" t="s">
        <v>200</v>
      </c>
      <c r="J51">
        <v>1987</v>
      </c>
      <c r="L51" s="1"/>
    </row>
    <row r="52" spans="1:12" x14ac:dyDescent="0.35">
      <c r="A52" t="s">
        <v>267</v>
      </c>
      <c r="B52" t="s">
        <v>128</v>
      </c>
      <c r="C52" t="s">
        <v>84</v>
      </c>
      <c r="D52" s="1">
        <v>9109065</v>
      </c>
      <c r="E52" s="1">
        <v>4926894</v>
      </c>
      <c r="F52" s="1">
        <v>2434950</v>
      </c>
      <c r="G52" s="1">
        <v>7361844</v>
      </c>
      <c r="H52" s="1">
        <v>16471140</v>
      </c>
      <c r="I52" t="s">
        <v>202</v>
      </c>
      <c r="J52">
        <v>1988</v>
      </c>
      <c r="L52" s="1"/>
    </row>
    <row r="53" spans="1:12" x14ac:dyDescent="0.35">
      <c r="A53" t="s">
        <v>268</v>
      </c>
      <c r="B53" t="s">
        <v>128</v>
      </c>
      <c r="C53" t="s">
        <v>85</v>
      </c>
      <c r="D53" s="1">
        <v>9625693</v>
      </c>
      <c r="E53" s="1">
        <v>4825035</v>
      </c>
      <c r="F53" s="1">
        <v>2389534</v>
      </c>
      <c r="G53" s="1">
        <v>7214569</v>
      </c>
      <c r="H53" s="1">
        <v>16844631</v>
      </c>
      <c r="I53" t="s">
        <v>204</v>
      </c>
      <c r="J53">
        <v>1989</v>
      </c>
      <c r="L53" s="1"/>
    </row>
    <row r="54" spans="1:12" x14ac:dyDescent="0.35">
      <c r="A54" t="s">
        <v>269</v>
      </c>
      <c r="B54" t="s">
        <v>128</v>
      </c>
      <c r="C54" t="s">
        <v>86</v>
      </c>
      <c r="D54" s="1">
        <v>7185315</v>
      </c>
      <c r="E54" s="1">
        <v>3480399</v>
      </c>
      <c r="F54" s="1">
        <v>1599037</v>
      </c>
      <c r="G54" s="1">
        <v>5079436</v>
      </c>
      <c r="H54" s="1">
        <v>12272726</v>
      </c>
      <c r="I54" t="s">
        <v>206</v>
      </c>
      <c r="J54">
        <v>1990</v>
      </c>
      <c r="L54" s="1"/>
    </row>
    <row r="55" spans="1:12" x14ac:dyDescent="0.35">
      <c r="A55" t="s">
        <v>270</v>
      </c>
      <c r="B55" t="s">
        <v>128</v>
      </c>
      <c r="C55" t="s">
        <v>88</v>
      </c>
      <c r="D55" s="1">
        <v>10209001</v>
      </c>
      <c r="E55" s="1">
        <v>4508688</v>
      </c>
      <c r="F55" s="1">
        <v>2210614</v>
      </c>
      <c r="G55" s="1">
        <v>6719302</v>
      </c>
      <c r="H55" s="1">
        <v>16935005</v>
      </c>
      <c r="I55" t="s">
        <v>208</v>
      </c>
      <c r="J55">
        <v>1991</v>
      </c>
      <c r="L55" s="1"/>
    </row>
    <row r="56" spans="1:12" x14ac:dyDescent="0.35">
      <c r="A56" t="s">
        <v>271</v>
      </c>
      <c r="B56" t="s">
        <v>128</v>
      </c>
      <c r="C56" t="s">
        <v>96</v>
      </c>
      <c r="D56" s="1">
        <v>13398169</v>
      </c>
      <c r="E56" s="1">
        <v>5224512</v>
      </c>
      <c r="F56" s="1">
        <v>2367564</v>
      </c>
      <c r="G56" s="1">
        <v>7592076</v>
      </c>
      <c r="H56" s="1">
        <v>20996916</v>
      </c>
      <c r="I56" t="s">
        <v>210</v>
      </c>
      <c r="J56">
        <v>1992</v>
      </c>
      <c r="L56" s="1"/>
    </row>
    <row r="57" spans="1:12" x14ac:dyDescent="0.35">
      <c r="A57" t="s">
        <v>272</v>
      </c>
      <c r="B57" t="s">
        <v>128</v>
      </c>
      <c r="C57" t="s">
        <v>97</v>
      </c>
      <c r="D57" s="1">
        <v>13438929</v>
      </c>
      <c r="E57" s="1">
        <v>5471854</v>
      </c>
      <c r="F57" s="1">
        <v>2559310</v>
      </c>
      <c r="G57" s="1">
        <v>8031164</v>
      </c>
      <c r="H57" s="1">
        <v>21475685</v>
      </c>
      <c r="I57" t="s">
        <v>212</v>
      </c>
      <c r="J57">
        <v>1993</v>
      </c>
      <c r="L57" s="1"/>
    </row>
    <row r="58" spans="1:12" x14ac:dyDescent="0.35">
      <c r="A58" t="s">
        <v>273</v>
      </c>
      <c r="B58" t="s">
        <v>128</v>
      </c>
      <c r="C58" t="s">
        <v>99</v>
      </c>
      <c r="D58" s="1">
        <v>15296728</v>
      </c>
      <c r="E58" s="1">
        <v>6660080</v>
      </c>
      <c r="F58" s="1">
        <v>2828872</v>
      </c>
      <c r="G58" s="1">
        <v>9488952</v>
      </c>
      <c r="H58" s="1">
        <v>24788627</v>
      </c>
      <c r="I58" t="s">
        <v>214</v>
      </c>
      <c r="J58">
        <v>1994</v>
      </c>
      <c r="L58" s="1"/>
    </row>
    <row r="59" spans="1:12" x14ac:dyDescent="0.35">
      <c r="A59" t="s">
        <v>274</v>
      </c>
      <c r="B59" t="s">
        <v>128</v>
      </c>
      <c r="C59" t="s">
        <v>100</v>
      </c>
      <c r="D59" s="1">
        <v>16653218</v>
      </c>
      <c r="E59" s="1">
        <v>7276614</v>
      </c>
      <c r="F59" s="1">
        <v>3067536</v>
      </c>
      <c r="G59" s="1">
        <v>10344150</v>
      </c>
      <c r="H59" s="1">
        <v>26997493</v>
      </c>
      <c r="I59" t="s">
        <v>216</v>
      </c>
      <c r="J59">
        <v>1995</v>
      </c>
      <c r="L59" s="1"/>
    </row>
    <row r="60" spans="1:12" x14ac:dyDescent="0.35">
      <c r="A60" t="s">
        <v>275</v>
      </c>
      <c r="B60" t="s">
        <v>128</v>
      </c>
      <c r="C60" t="s">
        <v>101</v>
      </c>
      <c r="D60" s="1">
        <v>17876319</v>
      </c>
      <c r="E60" s="1">
        <v>7591488</v>
      </c>
      <c r="F60" s="1">
        <v>3143518</v>
      </c>
      <c r="G60" s="1">
        <v>10735006</v>
      </c>
      <c r="H60" s="1">
        <v>28611325</v>
      </c>
      <c r="I60" t="s">
        <v>218</v>
      </c>
      <c r="J60">
        <v>1996</v>
      </c>
      <c r="L60" s="1"/>
    </row>
    <row r="61" spans="1:12" x14ac:dyDescent="0.35">
      <c r="A61" t="s">
        <v>276</v>
      </c>
      <c r="B61" t="s">
        <v>128</v>
      </c>
      <c r="C61" t="s">
        <v>102</v>
      </c>
      <c r="D61" s="1">
        <v>18089692</v>
      </c>
      <c r="E61" s="1">
        <v>7730995</v>
      </c>
      <c r="F61" s="1">
        <v>3219059</v>
      </c>
      <c r="G61" s="1">
        <v>10950054</v>
      </c>
      <c r="H61" s="1">
        <v>29039746</v>
      </c>
      <c r="I61" t="s">
        <v>220</v>
      </c>
      <c r="J61">
        <v>1997</v>
      </c>
      <c r="L61" s="1"/>
    </row>
    <row r="62" spans="1:12" x14ac:dyDescent="0.35">
      <c r="A62" t="s">
        <v>277</v>
      </c>
      <c r="B62" t="s">
        <v>128</v>
      </c>
      <c r="C62" t="s">
        <v>103</v>
      </c>
      <c r="D62" s="1">
        <v>18358985</v>
      </c>
      <c r="E62" s="1">
        <v>7747297</v>
      </c>
      <c r="F62" s="1">
        <v>3251939</v>
      </c>
      <c r="G62" s="1">
        <v>10999236</v>
      </c>
      <c r="H62" s="1">
        <v>29358221</v>
      </c>
      <c r="I62" t="s">
        <v>222</v>
      </c>
      <c r="J62">
        <v>1998</v>
      </c>
      <c r="L62" s="1"/>
    </row>
    <row r="63" spans="1:12" x14ac:dyDescent="0.35">
      <c r="A63" t="s">
        <v>278</v>
      </c>
      <c r="B63" t="s">
        <v>128</v>
      </c>
      <c r="C63" t="s">
        <v>104</v>
      </c>
      <c r="D63" s="1">
        <v>18648636</v>
      </c>
      <c r="E63" s="1">
        <v>7747091</v>
      </c>
      <c r="F63" s="1">
        <v>3337783</v>
      </c>
      <c r="G63" s="1">
        <v>11084874</v>
      </c>
      <c r="H63" s="1">
        <v>29733510</v>
      </c>
      <c r="I63" t="s">
        <v>182</v>
      </c>
      <c r="J63">
        <v>1999</v>
      </c>
      <c r="L63" s="1"/>
    </row>
    <row r="64" spans="1:12" x14ac:dyDescent="0.35">
      <c r="A64" t="s">
        <v>279</v>
      </c>
      <c r="B64" t="s">
        <v>128</v>
      </c>
      <c r="C64" t="s">
        <v>105</v>
      </c>
      <c r="D64" s="1">
        <v>19874264</v>
      </c>
      <c r="E64" s="1">
        <v>8151381</v>
      </c>
      <c r="F64" s="1">
        <v>3339367</v>
      </c>
      <c r="G64" s="1">
        <v>11490748</v>
      </c>
      <c r="H64" s="1">
        <v>31365012</v>
      </c>
      <c r="I64" t="s">
        <v>225</v>
      </c>
      <c r="J64">
        <v>2000</v>
      </c>
      <c r="L64" s="1"/>
    </row>
    <row r="65" spans="1:12" x14ac:dyDescent="0.35">
      <c r="A65" t="s">
        <v>280</v>
      </c>
      <c r="B65" t="s">
        <v>128</v>
      </c>
      <c r="C65" t="s">
        <v>106</v>
      </c>
      <c r="D65" s="1">
        <v>22483490</v>
      </c>
      <c r="E65" s="1">
        <v>8415593</v>
      </c>
      <c r="F65" s="1">
        <v>3206478</v>
      </c>
      <c r="G65" s="1">
        <v>11622071</v>
      </c>
      <c r="H65" s="1">
        <v>34105561</v>
      </c>
      <c r="I65" t="s">
        <v>227</v>
      </c>
      <c r="J65">
        <v>2001</v>
      </c>
      <c r="L65" s="1"/>
    </row>
    <row r="66" spans="1:12" x14ac:dyDescent="0.35">
      <c r="A66" t="s">
        <v>281</v>
      </c>
      <c r="B66" t="s">
        <v>128</v>
      </c>
      <c r="C66" t="s">
        <v>107</v>
      </c>
      <c r="D66" s="1">
        <v>20423664</v>
      </c>
      <c r="E66" s="1">
        <v>7529648</v>
      </c>
      <c r="F66" s="1">
        <v>2557597</v>
      </c>
      <c r="G66" s="1">
        <v>10087245</v>
      </c>
      <c r="H66" s="1">
        <v>30510909</v>
      </c>
      <c r="I66" t="s">
        <v>229</v>
      </c>
      <c r="J66">
        <v>2002</v>
      </c>
      <c r="L66" s="1"/>
    </row>
    <row r="67" spans="1:12" x14ac:dyDescent="0.35">
      <c r="A67" t="s">
        <v>282</v>
      </c>
      <c r="B67" t="s">
        <v>128</v>
      </c>
      <c r="C67" t="s">
        <v>114</v>
      </c>
      <c r="D67" s="1">
        <v>21128268</v>
      </c>
      <c r="E67" s="1">
        <v>8257894</v>
      </c>
      <c r="F67" s="1">
        <v>2718155</v>
      </c>
      <c r="G67" s="1">
        <v>10976049</v>
      </c>
      <c r="H67" s="1">
        <v>32104317</v>
      </c>
      <c r="I67" t="s">
        <v>231</v>
      </c>
      <c r="J67">
        <v>2003</v>
      </c>
      <c r="L67" s="1"/>
    </row>
    <row r="68" spans="1:12" x14ac:dyDescent="0.35">
      <c r="A68" t="s">
        <v>283</v>
      </c>
      <c r="B68" t="s">
        <v>128</v>
      </c>
      <c r="C68" t="s">
        <v>87</v>
      </c>
      <c r="D68" s="1">
        <v>23899590</v>
      </c>
      <c r="E68" s="1">
        <v>9639929</v>
      </c>
      <c r="F68" s="1">
        <v>2868997</v>
      </c>
      <c r="G68" s="1">
        <v>12508926</v>
      </c>
      <c r="H68" s="1">
        <v>36408516</v>
      </c>
      <c r="I68" t="s">
        <v>233</v>
      </c>
      <c r="J68">
        <v>2004</v>
      </c>
      <c r="L68" s="1"/>
    </row>
    <row r="69" spans="1:12" x14ac:dyDescent="0.35">
      <c r="A69" t="s">
        <v>284</v>
      </c>
      <c r="B69" t="s">
        <v>128</v>
      </c>
      <c r="C69" t="s">
        <v>115</v>
      </c>
      <c r="D69" s="1">
        <v>25485992</v>
      </c>
      <c r="E69" s="1">
        <v>11800168</v>
      </c>
      <c r="F69" s="1">
        <v>3149344</v>
      </c>
      <c r="G69" s="1">
        <v>14949512</v>
      </c>
      <c r="H69" s="1">
        <v>40435504</v>
      </c>
      <c r="I69" t="s">
        <v>235</v>
      </c>
      <c r="J69">
        <v>2005</v>
      </c>
      <c r="L69" s="1"/>
    </row>
    <row r="70" spans="1:12" x14ac:dyDescent="0.35">
      <c r="A70" t="s">
        <v>285</v>
      </c>
      <c r="B70" t="s">
        <v>128</v>
      </c>
      <c r="C70" t="s">
        <v>116</v>
      </c>
      <c r="D70" s="1">
        <v>26242466</v>
      </c>
      <c r="E70" s="1">
        <v>12887216</v>
      </c>
      <c r="F70" s="1">
        <v>3401743</v>
      </c>
      <c r="G70" s="1">
        <v>16288959</v>
      </c>
      <c r="H70" s="1">
        <v>42531425</v>
      </c>
      <c r="I70" t="s">
        <v>237</v>
      </c>
      <c r="J70">
        <v>2006</v>
      </c>
      <c r="L70" s="1"/>
    </row>
    <row r="71" spans="1:12" x14ac:dyDescent="0.35">
      <c r="A71" t="s">
        <v>286</v>
      </c>
      <c r="B71" t="s">
        <v>128</v>
      </c>
      <c r="C71" t="s">
        <v>117</v>
      </c>
      <c r="D71" s="1">
        <v>28197257</v>
      </c>
      <c r="E71" s="1">
        <v>13848955</v>
      </c>
      <c r="F71" s="1">
        <v>3781024</v>
      </c>
      <c r="G71" s="1">
        <v>17629979</v>
      </c>
      <c r="H71" s="1">
        <v>45827236</v>
      </c>
      <c r="I71" t="s">
        <v>239</v>
      </c>
      <c r="J71">
        <v>2007</v>
      </c>
      <c r="L71" s="1"/>
    </row>
    <row r="72" spans="1:12" x14ac:dyDescent="0.35">
      <c r="A72" t="s">
        <v>287</v>
      </c>
      <c r="B72" t="s">
        <v>128</v>
      </c>
      <c r="C72" t="s">
        <v>108</v>
      </c>
      <c r="D72" s="1">
        <v>30253079</v>
      </c>
      <c r="E72" s="1">
        <v>14916005</v>
      </c>
      <c r="F72" s="1">
        <v>4109618</v>
      </c>
      <c r="G72" s="1">
        <v>19025623</v>
      </c>
      <c r="H72" s="1">
        <v>49278702</v>
      </c>
      <c r="I72" t="s">
        <v>241</v>
      </c>
      <c r="J72">
        <v>2008</v>
      </c>
      <c r="L72" s="1"/>
    </row>
    <row r="73" spans="1:12" x14ac:dyDescent="0.35">
      <c r="A73" t="s">
        <v>288</v>
      </c>
      <c r="B73" t="s">
        <v>128</v>
      </c>
      <c r="C73" t="s">
        <v>109</v>
      </c>
      <c r="D73" s="1">
        <v>30578205</v>
      </c>
      <c r="E73" s="1">
        <v>15419923</v>
      </c>
      <c r="F73" s="1">
        <v>4237829</v>
      </c>
      <c r="G73" s="1">
        <v>19657752</v>
      </c>
      <c r="H73" s="1">
        <v>50235957</v>
      </c>
      <c r="I73" t="s">
        <v>181</v>
      </c>
      <c r="J73">
        <v>2009</v>
      </c>
      <c r="L73" s="1"/>
    </row>
    <row r="74" spans="1:12" x14ac:dyDescent="0.35">
      <c r="A74" t="s">
        <v>289</v>
      </c>
      <c r="B74" t="s">
        <v>128</v>
      </c>
      <c r="C74" t="s">
        <v>98</v>
      </c>
      <c r="D74" s="1">
        <v>31983597</v>
      </c>
      <c r="E74" s="1">
        <v>15294061</v>
      </c>
      <c r="F74" s="1">
        <v>4478094</v>
      </c>
      <c r="G74" s="1">
        <v>19772155</v>
      </c>
      <c r="H74" s="1">
        <v>51755752</v>
      </c>
      <c r="I74" t="s">
        <v>244</v>
      </c>
      <c r="J74">
        <v>2010</v>
      </c>
      <c r="L74" s="1"/>
    </row>
    <row r="75" spans="1:12" x14ac:dyDescent="0.35">
      <c r="A75" t="s">
        <v>290</v>
      </c>
      <c r="B75" t="s">
        <v>128</v>
      </c>
      <c r="C75" t="s">
        <v>89</v>
      </c>
      <c r="D75" s="1">
        <v>33563117</v>
      </c>
      <c r="E75" s="1">
        <v>16223281</v>
      </c>
      <c r="F75" s="1">
        <v>4968514</v>
      </c>
      <c r="G75" s="1">
        <v>21191795</v>
      </c>
      <c r="H75" s="1">
        <v>54754916</v>
      </c>
      <c r="I75" t="s">
        <v>246</v>
      </c>
      <c r="J75">
        <v>2011</v>
      </c>
      <c r="L75" s="1"/>
    </row>
    <row r="76" spans="1:12" x14ac:dyDescent="0.35">
      <c r="A76" t="s">
        <v>291</v>
      </c>
      <c r="B76" t="s">
        <v>128</v>
      </c>
      <c r="C76" t="s">
        <v>90</v>
      </c>
      <c r="D76" s="1">
        <v>33008470</v>
      </c>
      <c r="E76" s="1">
        <v>16584013</v>
      </c>
      <c r="F76" s="1">
        <v>5409485</v>
      </c>
      <c r="G76" s="1">
        <v>21993498</v>
      </c>
      <c r="H76" s="1">
        <v>55001968</v>
      </c>
      <c r="I76" t="s">
        <v>248</v>
      </c>
      <c r="J76">
        <v>2012</v>
      </c>
      <c r="L76" s="1"/>
    </row>
    <row r="77" spans="1:12" x14ac:dyDescent="0.35">
      <c r="A77" t="s">
        <v>292</v>
      </c>
      <c r="B77" t="s">
        <v>128</v>
      </c>
      <c r="C77" t="s">
        <v>110</v>
      </c>
      <c r="D77" s="1">
        <v>34344176</v>
      </c>
      <c r="E77" s="1">
        <v>17272337</v>
      </c>
      <c r="F77" s="1">
        <v>5523764</v>
      </c>
      <c r="G77" s="1">
        <v>22796101</v>
      </c>
      <c r="H77" s="1">
        <v>57140277</v>
      </c>
      <c r="I77" t="s">
        <v>250</v>
      </c>
      <c r="J77">
        <v>2013</v>
      </c>
      <c r="L77" s="1"/>
    </row>
    <row r="78" spans="1:12" x14ac:dyDescent="0.35">
      <c r="A78" t="s">
        <v>293</v>
      </c>
      <c r="B78" t="s">
        <v>128</v>
      </c>
      <c r="C78" t="s">
        <v>111</v>
      </c>
      <c r="D78" s="1">
        <v>34758401</v>
      </c>
      <c r="E78" s="1">
        <v>17674180</v>
      </c>
      <c r="F78" s="1">
        <v>5328353</v>
      </c>
      <c r="G78" s="1">
        <v>23002533</v>
      </c>
      <c r="H78" s="1">
        <v>57760934</v>
      </c>
      <c r="I78" t="s">
        <v>180</v>
      </c>
      <c r="J78">
        <v>2014</v>
      </c>
      <c r="L78" s="1"/>
    </row>
    <row r="79" spans="1:12" x14ac:dyDescent="0.35">
      <c r="A79" t="s">
        <v>294</v>
      </c>
      <c r="B79" t="s">
        <v>128</v>
      </c>
      <c r="C79" t="s">
        <v>91</v>
      </c>
      <c r="D79" s="1">
        <v>34823820</v>
      </c>
      <c r="E79" s="1">
        <v>17452340</v>
      </c>
      <c r="F79" s="1">
        <v>4991258</v>
      </c>
      <c r="G79" s="1">
        <v>22443598</v>
      </c>
      <c r="H79" s="1">
        <v>57267418</v>
      </c>
      <c r="I79" t="s">
        <v>253</v>
      </c>
      <c r="J79">
        <v>2015</v>
      </c>
      <c r="L79" s="1"/>
    </row>
    <row r="80" spans="1:12" x14ac:dyDescent="0.35">
      <c r="A80" t="s">
        <v>295</v>
      </c>
      <c r="B80" t="s">
        <v>128</v>
      </c>
      <c r="C80" t="s">
        <v>92</v>
      </c>
      <c r="D80" s="1">
        <v>36044623</v>
      </c>
      <c r="E80" s="1">
        <v>17675751</v>
      </c>
      <c r="F80" s="1">
        <v>4745821</v>
      </c>
      <c r="G80" s="1">
        <v>22421572</v>
      </c>
      <c r="H80" s="1">
        <v>58466195</v>
      </c>
      <c r="I80" t="s">
        <v>255</v>
      </c>
      <c r="J80">
        <v>2016</v>
      </c>
      <c r="L80" s="1"/>
    </row>
    <row r="81" spans="1:12" x14ac:dyDescent="0.35">
      <c r="A81" t="s">
        <v>296</v>
      </c>
      <c r="B81" t="s">
        <v>128</v>
      </c>
      <c r="C81" t="s">
        <v>93</v>
      </c>
      <c r="D81" s="1">
        <v>36645497</v>
      </c>
      <c r="E81" s="1">
        <v>18045204</v>
      </c>
      <c r="F81" s="1">
        <v>4635036</v>
      </c>
      <c r="G81" s="1">
        <v>22680240</v>
      </c>
      <c r="H81" s="1">
        <v>59325737</v>
      </c>
      <c r="I81" t="s">
        <v>257</v>
      </c>
      <c r="J81">
        <v>2017</v>
      </c>
      <c r="L81" s="1"/>
    </row>
    <row r="82" spans="1:12" x14ac:dyDescent="0.35">
      <c r="A82" t="s">
        <v>297</v>
      </c>
      <c r="B82" t="s">
        <v>128</v>
      </c>
      <c r="C82" t="s">
        <v>112</v>
      </c>
      <c r="D82" s="1">
        <v>37562283</v>
      </c>
      <c r="E82" s="1">
        <v>18547745</v>
      </c>
      <c r="F82" s="1">
        <v>4669472</v>
      </c>
      <c r="G82" s="1">
        <v>23217217</v>
      </c>
      <c r="H82" s="1">
        <v>60779500</v>
      </c>
      <c r="I82" t="s">
        <v>259</v>
      </c>
      <c r="J82">
        <v>2018</v>
      </c>
      <c r="L82" s="1"/>
    </row>
    <row r="83" spans="1:12" x14ac:dyDescent="0.35">
      <c r="A83" t="s">
        <v>298</v>
      </c>
      <c r="B83" t="s">
        <v>128</v>
      </c>
      <c r="C83" t="s">
        <v>94</v>
      </c>
      <c r="D83" s="1">
        <v>37651933</v>
      </c>
      <c r="E83" s="1">
        <v>18497524</v>
      </c>
      <c r="F83" s="1">
        <v>4832341</v>
      </c>
      <c r="G83" s="1">
        <v>23329865</v>
      </c>
      <c r="H83" s="1">
        <v>60981798</v>
      </c>
      <c r="I83" t="s">
        <v>179</v>
      </c>
      <c r="J83">
        <v>2019</v>
      </c>
      <c r="L83" s="1"/>
    </row>
    <row r="84" spans="1:12" x14ac:dyDescent="0.35">
      <c r="A84" t="s">
        <v>299</v>
      </c>
      <c r="B84" t="s">
        <v>128</v>
      </c>
      <c r="C84" t="s">
        <v>95</v>
      </c>
      <c r="D84" s="1">
        <v>27771384</v>
      </c>
      <c r="E84" s="1">
        <v>13734388</v>
      </c>
      <c r="F84" s="1">
        <v>3732019</v>
      </c>
      <c r="G84" s="1">
        <v>17466407</v>
      </c>
      <c r="H84" s="1">
        <v>45237791</v>
      </c>
      <c r="I84" t="s">
        <v>262</v>
      </c>
      <c r="J84">
        <v>2020</v>
      </c>
      <c r="L84" s="1"/>
    </row>
    <row r="85" spans="1:12" x14ac:dyDescent="0.35">
      <c r="A85" t="s">
        <v>300</v>
      </c>
      <c r="B85" t="s">
        <v>128</v>
      </c>
      <c r="C85" t="s">
        <v>113</v>
      </c>
      <c r="D85" s="1">
        <v>9632118</v>
      </c>
      <c r="E85" s="1">
        <v>8632646</v>
      </c>
      <c r="F85" s="1">
        <v>3276417</v>
      </c>
      <c r="G85" s="1">
        <v>11909063</v>
      </c>
      <c r="H85" s="1">
        <v>21541181</v>
      </c>
      <c r="I85" t="s">
        <v>264</v>
      </c>
      <c r="J85">
        <v>2021</v>
      </c>
      <c r="L85" s="1"/>
    </row>
    <row r="86" spans="1:12" x14ac:dyDescent="0.35">
      <c r="A86" t="s">
        <v>604</v>
      </c>
      <c r="B86" t="s">
        <v>128</v>
      </c>
      <c r="C86" t="s">
        <v>593</v>
      </c>
      <c r="D86" s="1">
        <v>15105724</v>
      </c>
      <c r="E86" s="1">
        <v>11157733</v>
      </c>
      <c r="F86" s="1">
        <v>4046751</v>
      </c>
      <c r="G86" s="1">
        <v>15204484</v>
      </c>
      <c r="H86" s="1">
        <v>30310208</v>
      </c>
      <c r="I86" t="s">
        <v>594</v>
      </c>
      <c r="J86">
        <v>2022</v>
      </c>
      <c r="L86" s="1"/>
    </row>
    <row r="87" spans="1:12" x14ac:dyDescent="0.35">
      <c r="A87" t="s">
        <v>605</v>
      </c>
      <c r="B87" t="s">
        <v>128</v>
      </c>
      <c r="C87" t="s">
        <v>596</v>
      </c>
      <c r="D87" s="1">
        <v>33092631</v>
      </c>
      <c r="E87" s="1">
        <v>17228512</v>
      </c>
      <c r="F87" s="1">
        <v>4929987</v>
      </c>
      <c r="G87" s="1">
        <v>22158499</v>
      </c>
      <c r="H87" s="1">
        <v>55251130</v>
      </c>
      <c r="I87" t="s">
        <v>597</v>
      </c>
      <c r="J87">
        <v>2023</v>
      </c>
      <c r="L87" s="1"/>
    </row>
    <row r="88" spans="1:12" x14ac:dyDescent="0.35">
      <c r="A88" t="s">
        <v>606</v>
      </c>
      <c r="B88" t="s">
        <v>128</v>
      </c>
      <c r="C88" t="s">
        <v>599</v>
      </c>
      <c r="D88" s="1">
        <v>35396055</v>
      </c>
      <c r="E88" s="1">
        <v>18076291</v>
      </c>
      <c r="F88" s="1">
        <v>5106442</v>
      </c>
      <c r="G88" s="1">
        <v>23182733</v>
      </c>
      <c r="H88" s="1">
        <v>58578788</v>
      </c>
      <c r="I88" t="s">
        <v>600</v>
      </c>
      <c r="J88">
        <v>2024</v>
      </c>
      <c r="L88" s="1"/>
    </row>
    <row r="89" spans="1:12" x14ac:dyDescent="0.35">
      <c r="A89" t="s">
        <v>607</v>
      </c>
      <c r="B89" t="s">
        <v>128</v>
      </c>
      <c r="C89" t="s">
        <v>602</v>
      </c>
      <c r="D89" s="1">
        <v>35848272</v>
      </c>
      <c r="E89" s="1">
        <v>18228173</v>
      </c>
      <c r="F89" s="1">
        <v>5379860</v>
      </c>
      <c r="G89" s="1">
        <v>23608033</v>
      </c>
      <c r="H89" s="1">
        <v>59456305</v>
      </c>
      <c r="I89" t="s">
        <v>603</v>
      </c>
      <c r="J89">
        <v>2025</v>
      </c>
      <c r="L89" s="1"/>
    </row>
    <row r="90" spans="1:12" x14ac:dyDescent="0.35">
      <c r="A90" t="s">
        <v>652</v>
      </c>
      <c r="B90" t="s">
        <v>128</v>
      </c>
      <c r="C90" t="s">
        <v>650</v>
      </c>
      <c r="D90" s="1">
        <v>36629620</v>
      </c>
      <c r="E90" s="1">
        <v>18694955</v>
      </c>
      <c r="F90" s="1">
        <v>5428589</v>
      </c>
      <c r="G90" s="1">
        <v>24123544</v>
      </c>
      <c r="H90" s="1">
        <v>60753164</v>
      </c>
      <c r="I90" t="s">
        <v>651</v>
      </c>
      <c r="J90">
        <v>2026</v>
      </c>
      <c r="L90" s="1"/>
    </row>
    <row r="91" spans="1:12" x14ac:dyDescent="0.35">
      <c r="A91" t="s">
        <v>301</v>
      </c>
      <c r="B91" t="s">
        <v>119</v>
      </c>
      <c r="C91" t="s">
        <v>82</v>
      </c>
      <c r="D91" s="1">
        <v>10839670</v>
      </c>
      <c r="E91" s="1">
        <v>7955712</v>
      </c>
      <c r="F91" s="1">
        <v>3846005</v>
      </c>
      <c r="G91" s="1">
        <v>11801717</v>
      </c>
      <c r="H91" s="1">
        <v>22642339</v>
      </c>
      <c r="I91" t="s">
        <v>183</v>
      </c>
      <c r="J91">
        <v>1986</v>
      </c>
      <c r="L91" s="1"/>
    </row>
    <row r="92" spans="1:12" x14ac:dyDescent="0.35">
      <c r="A92" t="s">
        <v>302</v>
      </c>
      <c r="B92" t="s">
        <v>119</v>
      </c>
      <c r="C92" t="s">
        <v>83</v>
      </c>
      <c r="D92" s="1">
        <v>11490792</v>
      </c>
      <c r="E92" s="1">
        <v>7907343</v>
      </c>
      <c r="F92" s="1">
        <v>3952165</v>
      </c>
      <c r="G92" s="1">
        <v>11859508</v>
      </c>
      <c r="H92" s="1">
        <v>23352453</v>
      </c>
      <c r="I92" t="s">
        <v>200</v>
      </c>
      <c r="J92">
        <v>1987</v>
      </c>
      <c r="L92" s="1"/>
    </row>
    <row r="93" spans="1:12" x14ac:dyDescent="0.35">
      <c r="A93" t="s">
        <v>303</v>
      </c>
      <c r="B93" t="s">
        <v>119</v>
      </c>
      <c r="C93" t="s">
        <v>84</v>
      </c>
      <c r="D93" s="1">
        <v>12315390</v>
      </c>
      <c r="E93" s="1">
        <v>7991219</v>
      </c>
      <c r="F93" s="1">
        <v>3821406</v>
      </c>
      <c r="G93" s="1">
        <v>11812625</v>
      </c>
      <c r="H93" s="1">
        <v>24130253</v>
      </c>
      <c r="I93" t="s">
        <v>202</v>
      </c>
      <c r="J93">
        <v>1988</v>
      </c>
      <c r="L93" s="1"/>
    </row>
    <row r="94" spans="1:12" x14ac:dyDescent="0.35">
      <c r="A94" t="s">
        <v>304</v>
      </c>
      <c r="B94" t="s">
        <v>119</v>
      </c>
      <c r="C94" t="s">
        <v>85</v>
      </c>
      <c r="D94" s="1">
        <v>12868668</v>
      </c>
      <c r="E94" s="1">
        <v>7754713</v>
      </c>
      <c r="F94" s="1">
        <v>3785970</v>
      </c>
      <c r="G94" s="1">
        <v>11540683</v>
      </c>
      <c r="H94" s="1">
        <v>24430400</v>
      </c>
      <c r="I94" t="s">
        <v>204</v>
      </c>
      <c r="J94">
        <v>1989</v>
      </c>
      <c r="L94" s="1"/>
    </row>
    <row r="95" spans="1:12" x14ac:dyDescent="0.35">
      <c r="A95" t="s">
        <v>305</v>
      </c>
      <c r="B95" t="s">
        <v>119</v>
      </c>
      <c r="C95" t="s">
        <v>86</v>
      </c>
      <c r="D95" s="1">
        <v>10082012</v>
      </c>
      <c r="E95" s="1">
        <v>6136203</v>
      </c>
      <c r="F95" s="1">
        <v>2587187</v>
      </c>
      <c r="G95" s="1">
        <v>8723390</v>
      </c>
      <c r="H95" s="1">
        <v>18835983</v>
      </c>
      <c r="I95" t="s">
        <v>206</v>
      </c>
      <c r="J95">
        <v>1990</v>
      </c>
      <c r="L95" s="1"/>
    </row>
    <row r="96" spans="1:12" x14ac:dyDescent="0.35">
      <c r="A96" t="s">
        <v>306</v>
      </c>
      <c r="B96" t="s">
        <v>119</v>
      </c>
      <c r="C96" t="s">
        <v>88</v>
      </c>
      <c r="D96" s="1">
        <v>14657879</v>
      </c>
      <c r="E96" s="1">
        <v>7772528</v>
      </c>
      <c r="F96" s="1">
        <v>3668826</v>
      </c>
      <c r="G96" s="1">
        <v>11441354</v>
      </c>
      <c r="H96" s="1">
        <v>26123264</v>
      </c>
      <c r="I96" t="s">
        <v>208</v>
      </c>
      <c r="J96">
        <v>1991</v>
      </c>
      <c r="L96" s="1"/>
    </row>
    <row r="97" spans="1:12" x14ac:dyDescent="0.35">
      <c r="A97" t="s">
        <v>307</v>
      </c>
      <c r="B97" t="s">
        <v>119</v>
      </c>
      <c r="C97" t="s">
        <v>96</v>
      </c>
      <c r="D97" s="1">
        <v>17244760</v>
      </c>
      <c r="E97" s="1">
        <v>8227864</v>
      </c>
      <c r="F97" s="1">
        <v>3895741</v>
      </c>
      <c r="G97" s="1">
        <v>12123605</v>
      </c>
      <c r="H97" s="1">
        <v>29384144</v>
      </c>
      <c r="I97" t="s">
        <v>210</v>
      </c>
      <c r="J97">
        <v>1992</v>
      </c>
      <c r="L97" s="1"/>
    </row>
    <row r="98" spans="1:12" x14ac:dyDescent="0.35">
      <c r="A98" t="s">
        <v>308</v>
      </c>
      <c r="B98" t="s">
        <v>119</v>
      </c>
      <c r="C98" t="s">
        <v>97</v>
      </c>
      <c r="D98" s="1">
        <v>18277598</v>
      </c>
      <c r="E98" s="1">
        <v>8571567</v>
      </c>
      <c r="F98" s="1">
        <v>4078968</v>
      </c>
      <c r="G98" s="1">
        <v>12650535</v>
      </c>
      <c r="H98" s="1">
        <v>30942504</v>
      </c>
      <c r="I98" t="s">
        <v>212</v>
      </c>
      <c r="J98">
        <v>1993</v>
      </c>
      <c r="L98" s="1"/>
    </row>
    <row r="99" spans="1:12" x14ac:dyDescent="0.35">
      <c r="A99" t="s">
        <v>309</v>
      </c>
      <c r="B99" t="s">
        <v>119</v>
      </c>
      <c r="C99" t="s">
        <v>99</v>
      </c>
      <c r="D99" s="1">
        <v>20894137</v>
      </c>
      <c r="E99" s="1">
        <v>10274474</v>
      </c>
      <c r="F99" s="1">
        <v>4369321</v>
      </c>
      <c r="G99" s="1">
        <v>14643795</v>
      </c>
      <c r="H99" s="1">
        <v>35548860</v>
      </c>
      <c r="I99" t="s">
        <v>214</v>
      </c>
      <c r="J99">
        <v>1994</v>
      </c>
      <c r="L99" s="1"/>
    </row>
    <row r="100" spans="1:12" x14ac:dyDescent="0.35">
      <c r="A100" t="s">
        <v>310</v>
      </c>
      <c r="B100" t="s">
        <v>119</v>
      </c>
      <c r="C100" t="s">
        <v>100</v>
      </c>
      <c r="D100" s="1">
        <v>23465962</v>
      </c>
      <c r="E100" s="1">
        <v>11316100</v>
      </c>
      <c r="F100" s="1">
        <v>4825203</v>
      </c>
      <c r="G100" s="1">
        <v>16141303</v>
      </c>
      <c r="H100" s="1">
        <v>39610201</v>
      </c>
      <c r="I100" t="s">
        <v>216</v>
      </c>
      <c r="J100">
        <v>1995</v>
      </c>
      <c r="L100" s="1"/>
    </row>
    <row r="101" spans="1:12" x14ac:dyDescent="0.35">
      <c r="A101" t="s">
        <v>311</v>
      </c>
      <c r="B101" t="s">
        <v>119</v>
      </c>
      <c r="C101" t="s">
        <v>101</v>
      </c>
      <c r="D101" s="1">
        <v>25165967</v>
      </c>
      <c r="E101" s="1">
        <v>11659737</v>
      </c>
      <c r="F101" s="1">
        <v>5134985</v>
      </c>
      <c r="G101" s="1">
        <v>16794722</v>
      </c>
      <c r="H101" s="1">
        <v>41964119</v>
      </c>
      <c r="I101" t="s">
        <v>218</v>
      </c>
      <c r="J101">
        <v>1996</v>
      </c>
      <c r="L101" s="1"/>
    </row>
    <row r="102" spans="1:12" x14ac:dyDescent="0.35">
      <c r="A102" t="s">
        <v>312</v>
      </c>
      <c r="B102" t="s">
        <v>119</v>
      </c>
      <c r="C102" t="s">
        <v>102</v>
      </c>
      <c r="D102" s="1">
        <v>25602505</v>
      </c>
      <c r="E102" s="1">
        <v>12058442</v>
      </c>
      <c r="F102" s="1">
        <v>5361925</v>
      </c>
      <c r="G102" s="1">
        <v>17420367</v>
      </c>
      <c r="H102" s="1">
        <v>43023381</v>
      </c>
      <c r="I102" t="s">
        <v>220</v>
      </c>
      <c r="J102">
        <v>1997</v>
      </c>
      <c r="L102" s="1"/>
    </row>
    <row r="103" spans="1:12" x14ac:dyDescent="0.35">
      <c r="A103" t="s">
        <v>313</v>
      </c>
      <c r="B103" t="s">
        <v>119</v>
      </c>
      <c r="C103" t="s">
        <v>103</v>
      </c>
      <c r="D103" s="1">
        <v>25131739</v>
      </c>
      <c r="E103" s="1">
        <v>11901416</v>
      </c>
      <c r="F103" s="1">
        <v>5256611</v>
      </c>
      <c r="G103" s="1">
        <v>17158027</v>
      </c>
      <c r="H103" s="1">
        <v>42291236</v>
      </c>
      <c r="I103" t="s">
        <v>222</v>
      </c>
      <c r="J103">
        <v>1998</v>
      </c>
      <c r="L103" s="1"/>
    </row>
    <row r="104" spans="1:12" x14ac:dyDescent="0.35">
      <c r="A104" t="s">
        <v>314</v>
      </c>
      <c r="B104" t="s">
        <v>119</v>
      </c>
      <c r="C104" t="s">
        <v>104</v>
      </c>
      <c r="D104" s="1">
        <v>25300293</v>
      </c>
      <c r="E104" s="1">
        <v>11827099</v>
      </c>
      <c r="F104" s="1">
        <v>5193293</v>
      </c>
      <c r="G104" s="1">
        <v>17020392</v>
      </c>
      <c r="H104" s="1">
        <v>42321505</v>
      </c>
      <c r="I104" t="s">
        <v>182</v>
      </c>
      <c r="J104">
        <v>1999</v>
      </c>
      <c r="L104" s="1"/>
    </row>
    <row r="105" spans="1:12" x14ac:dyDescent="0.35">
      <c r="A105" t="s">
        <v>315</v>
      </c>
      <c r="B105" t="s">
        <v>119</v>
      </c>
      <c r="C105" t="s">
        <v>105</v>
      </c>
      <c r="D105" s="1">
        <v>26281477</v>
      </c>
      <c r="E105" s="1">
        <v>12103896</v>
      </c>
      <c r="F105" s="1">
        <v>5049980</v>
      </c>
      <c r="G105" s="1">
        <v>17153876</v>
      </c>
      <c r="H105" s="1">
        <v>43440836</v>
      </c>
      <c r="I105" t="s">
        <v>225</v>
      </c>
      <c r="J105">
        <v>2000</v>
      </c>
      <c r="L105" s="1"/>
    </row>
    <row r="106" spans="1:12" x14ac:dyDescent="0.35">
      <c r="A106" t="s">
        <v>316</v>
      </c>
      <c r="B106" t="s">
        <v>119</v>
      </c>
      <c r="C106" t="s">
        <v>106</v>
      </c>
      <c r="D106" s="1">
        <v>30075719</v>
      </c>
      <c r="E106" s="1">
        <v>12545516</v>
      </c>
      <c r="F106" s="1">
        <v>4912953</v>
      </c>
      <c r="G106" s="1">
        <v>17458469</v>
      </c>
      <c r="H106" s="1">
        <v>47540875</v>
      </c>
      <c r="I106" t="s">
        <v>227</v>
      </c>
      <c r="J106">
        <v>2001</v>
      </c>
      <c r="L106" s="1"/>
    </row>
    <row r="107" spans="1:12" x14ac:dyDescent="0.35">
      <c r="A107" t="s">
        <v>317</v>
      </c>
      <c r="B107" t="s">
        <v>119</v>
      </c>
      <c r="C107" t="s">
        <v>107</v>
      </c>
      <c r="D107" s="1">
        <v>26579839</v>
      </c>
      <c r="E107" s="1">
        <v>11119364</v>
      </c>
      <c r="F107" s="1">
        <v>3894687</v>
      </c>
      <c r="G107" s="1">
        <v>15014051</v>
      </c>
      <c r="H107" s="1">
        <v>41596275</v>
      </c>
      <c r="I107" t="s">
        <v>229</v>
      </c>
      <c r="J107">
        <v>2002</v>
      </c>
      <c r="L107" s="1"/>
    </row>
    <row r="108" spans="1:12" x14ac:dyDescent="0.35">
      <c r="A108" t="s">
        <v>318</v>
      </c>
      <c r="B108" t="s">
        <v>119</v>
      </c>
      <c r="C108" t="s">
        <v>114</v>
      </c>
      <c r="D108" s="1">
        <v>27067792</v>
      </c>
      <c r="E108" s="1">
        <v>12002546</v>
      </c>
      <c r="F108" s="1">
        <v>4131040</v>
      </c>
      <c r="G108" s="1">
        <v>16133586</v>
      </c>
      <c r="H108" s="1">
        <v>43206818</v>
      </c>
      <c r="I108" t="s">
        <v>231</v>
      </c>
      <c r="J108">
        <v>2003</v>
      </c>
      <c r="L108" s="1"/>
    </row>
    <row r="109" spans="1:12" x14ac:dyDescent="0.35">
      <c r="A109" t="s">
        <v>319</v>
      </c>
      <c r="B109" t="s">
        <v>119</v>
      </c>
      <c r="C109" t="s">
        <v>87</v>
      </c>
      <c r="D109" s="1">
        <v>29922552</v>
      </c>
      <c r="E109" s="1">
        <v>13327885</v>
      </c>
      <c r="F109" s="1">
        <v>4409999</v>
      </c>
      <c r="G109" s="1">
        <v>17737884</v>
      </c>
      <c r="H109" s="1">
        <v>47678390</v>
      </c>
      <c r="I109" t="s">
        <v>233</v>
      </c>
      <c r="J109">
        <v>2004</v>
      </c>
      <c r="L109" s="1"/>
    </row>
    <row r="110" spans="1:12" x14ac:dyDescent="0.35">
      <c r="A110" t="s">
        <v>320</v>
      </c>
      <c r="B110" t="s">
        <v>119</v>
      </c>
      <c r="C110" t="s">
        <v>115</v>
      </c>
      <c r="D110" s="1">
        <v>32695333</v>
      </c>
      <c r="E110" s="1">
        <v>16363712</v>
      </c>
      <c r="F110" s="1">
        <v>4798847</v>
      </c>
      <c r="G110" s="1">
        <v>21162559</v>
      </c>
      <c r="H110" s="1">
        <v>53859256</v>
      </c>
      <c r="I110" t="s">
        <v>235</v>
      </c>
      <c r="J110">
        <v>2005</v>
      </c>
      <c r="L110" s="1"/>
    </row>
    <row r="111" spans="1:12" x14ac:dyDescent="0.35">
      <c r="A111" t="s">
        <v>321</v>
      </c>
      <c r="B111" t="s">
        <v>119</v>
      </c>
      <c r="C111" t="s">
        <v>116</v>
      </c>
      <c r="D111" s="1">
        <v>33715370</v>
      </c>
      <c r="E111" s="1">
        <v>17628531</v>
      </c>
      <c r="F111" s="1">
        <v>5186722</v>
      </c>
      <c r="G111" s="1">
        <v>22815253</v>
      </c>
      <c r="H111" s="1">
        <v>56531573</v>
      </c>
      <c r="I111" t="s">
        <v>237</v>
      </c>
      <c r="J111">
        <v>2006</v>
      </c>
      <c r="L111" s="1"/>
    </row>
    <row r="112" spans="1:12" x14ac:dyDescent="0.35">
      <c r="A112" t="s">
        <v>322</v>
      </c>
      <c r="B112" t="s">
        <v>119</v>
      </c>
      <c r="C112" t="s">
        <v>117</v>
      </c>
      <c r="D112" s="1">
        <v>35364557</v>
      </c>
      <c r="E112" s="1">
        <v>18167900</v>
      </c>
      <c r="F112" s="1">
        <v>5587369</v>
      </c>
      <c r="G112" s="1">
        <v>23755269</v>
      </c>
      <c r="H112" s="1">
        <v>59121270</v>
      </c>
      <c r="I112" t="s">
        <v>239</v>
      </c>
      <c r="J112">
        <v>2007</v>
      </c>
      <c r="L112" s="1"/>
    </row>
    <row r="113" spans="1:12" x14ac:dyDescent="0.35">
      <c r="A113" t="s">
        <v>323</v>
      </c>
      <c r="B113" t="s">
        <v>119</v>
      </c>
      <c r="C113" t="s">
        <v>108</v>
      </c>
      <c r="D113" s="1">
        <v>38272137</v>
      </c>
      <c r="E113" s="1">
        <v>19420413</v>
      </c>
      <c r="F113" s="1">
        <v>6179474</v>
      </c>
      <c r="G113" s="1">
        <v>25599887</v>
      </c>
      <c r="H113" s="1">
        <v>63873128</v>
      </c>
      <c r="I113" t="s">
        <v>241</v>
      </c>
      <c r="J113">
        <v>2008</v>
      </c>
      <c r="L113" s="1"/>
    </row>
    <row r="114" spans="1:12" x14ac:dyDescent="0.35">
      <c r="A114" t="s">
        <v>324</v>
      </c>
      <c r="B114" t="s">
        <v>119</v>
      </c>
      <c r="C114" t="s">
        <v>109</v>
      </c>
      <c r="D114" s="1">
        <v>38654088</v>
      </c>
      <c r="E114" s="1">
        <v>20303771</v>
      </c>
      <c r="F114" s="1">
        <v>6530108</v>
      </c>
      <c r="G114" s="1">
        <v>26833879</v>
      </c>
      <c r="H114" s="1">
        <v>65488692</v>
      </c>
      <c r="I114" t="s">
        <v>181</v>
      </c>
      <c r="J114">
        <v>2009</v>
      </c>
      <c r="L114" s="1"/>
    </row>
    <row r="115" spans="1:12" x14ac:dyDescent="0.35">
      <c r="A115" t="s">
        <v>325</v>
      </c>
      <c r="B115" t="s">
        <v>119</v>
      </c>
      <c r="C115" t="s">
        <v>98</v>
      </c>
      <c r="D115" s="1">
        <v>39378415</v>
      </c>
      <c r="E115" s="1">
        <v>20223432</v>
      </c>
      <c r="F115" s="1">
        <v>6994898</v>
      </c>
      <c r="G115" s="1">
        <v>27218330</v>
      </c>
      <c r="H115" s="1">
        <v>66599523</v>
      </c>
      <c r="I115" t="s">
        <v>244</v>
      </c>
      <c r="J115">
        <v>2010</v>
      </c>
      <c r="L115" s="1"/>
    </row>
    <row r="116" spans="1:12" x14ac:dyDescent="0.35">
      <c r="A116" t="s">
        <v>326</v>
      </c>
      <c r="B116" t="s">
        <v>119</v>
      </c>
      <c r="C116" t="s">
        <v>89</v>
      </c>
      <c r="D116" s="1">
        <v>41571427</v>
      </c>
      <c r="E116" s="1">
        <v>21405434</v>
      </c>
      <c r="F116" s="1">
        <v>7654648</v>
      </c>
      <c r="G116" s="1">
        <v>29060082</v>
      </c>
      <c r="H116" s="1">
        <v>70640452</v>
      </c>
      <c r="I116" t="s">
        <v>246</v>
      </c>
      <c r="J116">
        <v>2011</v>
      </c>
      <c r="L116" s="1"/>
    </row>
    <row r="117" spans="1:12" x14ac:dyDescent="0.35">
      <c r="A117" t="s">
        <v>327</v>
      </c>
      <c r="B117" t="s">
        <v>119</v>
      </c>
      <c r="C117" t="s">
        <v>90</v>
      </c>
      <c r="D117" s="1">
        <v>40927424</v>
      </c>
      <c r="E117" s="1">
        <v>21908324</v>
      </c>
      <c r="F117" s="1">
        <v>8309670</v>
      </c>
      <c r="G117" s="1">
        <v>30217994</v>
      </c>
      <c r="H117" s="1">
        <v>71151007</v>
      </c>
      <c r="I117" t="s">
        <v>248</v>
      </c>
      <c r="J117">
        <v>2012</v>
      </c>
      <c r="L117" s="1"/>
    </row>
    <row r="118" spans="1:12" x14ac:dyDescent="0.35">
      <c r="A118" t="s">
        <v>328</v>
      </c>
      <c r="B118" t="s">
        <v>119</v>
      </c>
      <c r="C118" t="s">
        <v>110</v>
      </c>
      <c r="D118" s="1">
        <v>43930869</v>
      </c>
      <c r="E118" s="1">
        <v>24099815</v>
      </c>
      <c r="F118" s="1">
        <v>8681035</v>
      </c>
      <c r="G118" s="1">
        <v>32780850</v>
      </c>
      <c r="H118" s="1">
        <v>76719580</v>
      </c>
      <c r="I118" t="s">
        <v>250</v>
      </c>
      <c r="J118">
        <v>2013</v>
      </c>
      <c r="L118" s="1"/>
    </row>
    <row r="119" spans="1:12" x14ac:dyDescent="0.35">
      <c r="A119" t="s">
        <v>329</v>
      </c>
      <c r="B119" t="s">
        <v>119</v>
      </c>
      <c r="C119" t="s">
        <v>111</v>
      </c>
      <c r="D119" s="1">
        <v>44119294</v>
      </c>
      <c r="E119" s="1">
        <v>24875931</v>
      </c>
      <c r="F119" s="1">
        <v>8789138</v>
      </c>
      <c r="G119" s="1">
        <v>33665069</v>
      </c>
      <c r="H119" s="1">
        <v>77789920</v>
      </c>
      <c r="I119" t="s">
        <v>180</v>
      </c>
      <c r="J119">
        <v>2014</v>
      </c>
      <c r="L119" s="1"/>
    </row>
    <row r="120" spans="1:12" x14ac:dyDescent="0.35">
      <c r="A120" t="s">
        <v>330</v>
      </c>
      <c r="B120" t="s">
        <v>119</v>
      </c>
      <c r="C120" t="s">
        <v>91</v>
      </c>
      <c r="D120" s="1">
        <v>43998381</v>
      </c>
      <c r="E120" s="1">
        <v>24418496</v>
      </c>
      <c r="F120" s="1">
        <v>8195817</v>
      </c>
      <c r="G120" s="1">
        <v>32614313</v>
      </c>
      <c r="H120" s="1">
        <v>76620259</v>
      </c>
      <c r="I120" t="s">
        <v>253</v>
      </c>
      <c r="J120">
        <v>2015</v>
      </c>
      <c r="L120" s="1"/>
    </row>
    <row r="121" spans="1:12" x14ac:dyDescent="0.35">
      <c r="A121" t="s">
        <v>331</v>
      </c>
      <c r="B121" t="s">
        <v>119</v>
      </c>
      <c r="C121" t="s">
        <v>92</v>
      </c>
      <c r="D121" s="1">
        <v>44892677</v>
      </c>
      <c r="E121" s="1">
        <v>24497924</v>
      </c>
      <c r="F121" s="1">
        <v>7878065</v>
      </c>
      <c r="G121" s="1">
        <v>32375989</v>
      </c>
      <c r="H121" s="1">
        <v>77270611</v>
      </c>
      <c r="I121" t="s">
        <v>255</v>
      </c>
      <c r="J121">
        <v>2016</v>
      </c>
      <c r="L121" s="1"/>
    </row>
    <row r="122" spans="1:12" x14ac:dyDescent="0.35">
      <c r="A122" t="s">
        <v>332</v>
      </c>
      <c r="B122" t="s">
        <v>119</v>
      </c>
      <c r="C122" t="s">
        <v>93</v>
      </c>
      <c r="D122" s="1">
        <v>45339641</v>
      </c>
      <c r="E122" s="1">
        <v>24497349</v>
      </c>
      <c r="F122" s="1">
        <v>7457511</v>
      </c>
      <c r="G122" s="1">
        <v>31954860</v>
      </c>
      <c r="H122" s="1">
        <v>77295183</v>
      </c>
      <c r="I122" t="s">
        <v>257</v>
      </c>
      <c r="J122">
        <v>2017</v>
      </c>
      <c r="L122" s="1"/>
    </row>
    <row r="123" spans="1:12" x14ac:dyDescent="0.35">
      <c r="A123" t="s">
        <v>333</v>
      </c>
      <c r="B123" t="s">
        <v>119</v>
      </c>
      <c r="C123" t="s">
        <v>112</v>
      </c>
      <c r="D123" s="1">
        <v>45792751</v>
      </c>
      <c r="E123" s="1">
        <v>24466410</v>
      </c>
      <c r="F123" s="1">
        <v>7271711</v>
      </c>
      <c r="G123" s="1">
        <v>31738121</v>
      </c>
      <c r="H123" s="1">
        <v>77531930</v>
      </c>
      <c r="I123" t="s">
        <v>259</v>
      </c>
      <c r="J123">
        <v>2018</v>
      </c>
      <c r="L123" s="1"/>
    </row>
    <row r="124" spans="1:12" x14ac:dyDescent="0.35">
      <c r="A124" t="s">
        <v>334</v>
      </c>
      <c r="B124" t="s">
        <v>119</v>
      </c>
      <c r="C124" t="s">
        <v>94</v>
      </c>
      <c r="D124" s="1">
        <v>45573528</v>
      </c>
      <c r="E124" s="1">
        <v>24468891</v>
      </c>
      <c r="F124" s="1">
        <v>7476771</v>
      </c>
      <c r="G124" s="1">
        <v>31945662</v>
      </c>
      <c r="H124" s="1">
        <v>77519483</v>
      </c>
      <c r="I124" t="s">
        <v>179</v>
      </c>
      <c r="J124">
        <v>2019</v>
      </c>
      <c r="L124" s="1"/>
    </row>
    <row r="125" spans="1:12" x14ac:dyDescent="0.35">
      <c r="A125" t="s">
        <v>335</v>
      </c>
      <c r="B125" t="s">
        <v>119</v>
      </c>
      <c r="C125" t="s">
        <v>95</v>
      </c>
      <c r="D125" s="1">
        <v>34001908</v>
      </c>
      <c r="E125" s="1">
        <v>18418794</v>
      </c>
      <c r="F125" s="1">
        <v>6029110</v>
      </c>
      <c r="G125" s="1">
        <v>24447904</v>
      </c>
      <c r="H125" s="1">
        <v>58450038</v>
      </c>
      <c r="I125" t="s">
        <v>262</v>
      </c>
      <c r="J125">
        <v>2020</v>
      </c>
      <c r="L125" s="1"/>
    </row>
    <row r="126" spans="1:12" x14ac:dyDescent="0.35">
      <c r="A126" t="s">
        <v>336</v>
      </c>
      <c r="B126" t="s">
        <v>119</v>
      </c>
      <c r="C126" t="s">
        <v>113</v>
      </c>
      <c r="D126" s="1">
        <v>14967942</v>
      </c>
      <c r="E126" s="1">
        <v>13380572</v>
      </c>
      <c r="F126" s="1">
        <v>5830101</v>
      </c>
      <c r="G126" s="1">
        <v>19210673</v>
      </c>
      <c r="H126" s="1">
        <v>34178930</v>
      </c>
      <c r="I126" t="s">
        <v>264</v>
      </c>
      <c r="J126">
        <v>2021</v>
      </c>
      <c r="L126" s="1"/>
    </row>
    <row r="127" spans="1:12" x14ac:dyDescent="0.35">
      <c r="A127" t="s">
        <v>608</v>
      </c>
      <c r="B127" t="s">
        <v>119</v>
      </c>
      <c r="C127" t="s">
        <v>593</v>
      </c>
      <c r="D127" s="1">
        <v>21662403</v>
      </c>
      <c r="E127" s="1">
        <v>17632023</v>
      </c>
      <c r="F127" s="1">
        <v>6947838</v>
      </c>
      <c r="G127" s="1">
        <v>24579861</v>
      </c>
      <c r="H127" s="1">
        <v>46242926</v>
      </c>
      <c r="I127" t="s">
        <v>594</v>
      </c>
      <c r="J127">
        <v>2022</v>
      </c>
      <c r="L127" s="1"/>
    </row>
    <row r="128" spans="1:12" x14ac:dyDescent="0.35">
      <c r="A128" t="s">
        <v>609</v>
      </c>
      <c r="B128" t="s">
        <v>119</v>
      </c>
      <c r="C128" t="s">
        <v>596</v>
      </c>
      <c r="D128" s="1">
        <v>40224524</v>
      </c>
      <c r="E128" s="1">
        <v>22763017</v>
      </c>
      <c r="F128" s="1">
        <v>7220278</v>
      </c>
      <c r="G128" s="1">
        <v>29983295</v>
      </c>
      <c r="H128" s="1">
        <v>70209235</v>
      </c>
      <c r="I128" t="s">
        <v>597</v>
      </c>
      <c r="J128">
        <v>2023</v>
      </c>
      <c r="L128" s="1"/>
    </row>
    <row r="129" spans="1:12" x14ac:dyDescent="0.35">
      <c r="A129" t="s">
        <v>610</v>
      </c>
      <c r="B129" t="s">
        <v>119</v>
      </c>
      <c r="C129" t="s">
        <v>599</v>
      </c>
      <c r="D129" s="1">
        <v>43187183</v>
      </c>
      <c r="E129" s="1">
        <v>23624416</v>
      </c>
      <c r="F129" s="1">
        <v>7840067</v>
      </c>
      <c r="G129" s="1">
        <v>31464483</v>
      </c>
      <c r="H129" s="1">
        <v>74652623</v>
      </c>
      <c r="I129" t="s">
        <v>600</v>
      </c>
      <c r="J129">
        <v>2024</v>
      </c>
      <c r="L129" s="1"/>
    </row>
    <row r="130" spans="1:12" x14ac:dyDescent="0.35">
      <c r="A130" t="s">
        <v>611</v>
      </c>
      <c r="B130" t="s">
        <v>119</v>
      </c>
      <c r="C130" t="s">
        <v>602</v>
      </c>
      <c r="D130" s="1">
        <v>42199162</v>
      </c>
      <c r="E130" s="1">
        <v>22994646</v>
      </c>
      <c r="F130" s="1">
        <v>8128372</v>
      </c>
      <c r="G130" s="1">
        <v>31123018</v>
      </c>
      <c r="H130" s="1">
        <v>73323347</v>
      </c>
      <c r="I130" t="s">
        <v>603</v>
      </c>
      <c r="J130">
        <v>2025</v>
      </c>
      <c r="L130" s="1"/>
    </row>
    <row r="131" spans="1:12" x14ac:dyDescent="0.35">
      <c r="A131" t="s">
        <v>653</v>
      </c>
      <c r="B131" t="s">
        <v>119</v>
      </c>
      <c r="C131" t="s">
        <v>650</v>
      </c>
      <c r="D131" s="1">
        <v>43371502</v>
      </c>
      <c r="E131" s="1">
        <v>23711136</v>
      </c>
      <c r="F131" s="1">
        <v>8176730</v>
      </c>
      <c r="G131" s="1">
        <v>31887866</v>
      </c>
      <c r="H131" s="1">
        <v>75259618</v>
      </c>
      <c r="I131" t="s">
        <v>651</v>
      </c>
      <c r="J131">
        <v>2026</v>
      </c>
      <c r="L131" s="1"/>
    </row>
    <row r="132" spans="1:12" x14ac:dyDescent="0.35">
      <c r="A132" t="s">
        <v>337</v>
      </c>
      <c r="B132" t="s">
        <v>131</v>
      </c>
      <c r="C132" t="s">
        <v>82</v>
      </c>
      <c r="D132" s="1">
        <v>7128.3795</v>
      </c>
      <c r="E132" s="1">
        <v>2586.3146620000002</v>
      </c>
      <c r="F132" s="1">
        <v>1886.389197</v>
      </c>
      <c r="G132" s="1">
        <v>4472.7038590000002</v>
      </c>
      <c r="H132" s="1">
        <v>11588.920136000001</v>
      </c>
      <c r="I132" t="s">
        <v>183</v>
      </c>
      <c r="J132">
        <v>1986</v>
      </c>
      <c r="L132" s="1"/>
    </row>
    <row r="133" spans="1:12" x14ac:dyDescent="0.35">
      <c r="A133" t="s">
        <v>338</v>
      </c>
      <c r="B133" t="s">
        <v>131</v>
      </c>
      <c r="C133" t="s">
        <v>83</v>
      </c>
      <c r="D133" s="1">
        <v>7705.0557509999999</v>
      </c>
      <c r="E133" s="1">
        <v>2633.5531980000001</v>
      </c>
      <c r="F133" s="1">
        <v>2043.3173870000001</v>
      </c>
      <c r="G133" s="1">
        <v>4676.8705850000006</v>
      </c>
      <c r="H133" s="1">
        <v>12372.644917</v>
      </c>
      <c r="I133" t="s">
        <v>200</v>
      </c>
      <c r="J133">
        <v>1987</v>
      </c>
      <c r="L133" s="1"/>
    </row>
    <row r="134" spans="1:12" x14ac:dyDescent="0.35">
      <c r="A134" t="s">
        <v>339</v>
      </c>
      <c r="B134" t="s">
        <v>131</v>
      </c>
      <c r="C134" t="s">
        <v>84</v>
      </c>
      <c r="D134" s="1">
        <v>8569.7633480000004</v>
      </c>
      <c r="E134" s="1">
        <v>2814.7092590000002</v>
      </c>
      <c r="F134" s="1">
        <v>2259.818006</v>
      </c>
      <c r="G134" s="1">
        <v>5074.5272650000006</v>
      </c>
      <c r="H134" s="1">
        <v>13623.397778</v>
      </c>
      <c r="I134" t="s">
        <v>202</v>
      </c>
      <c r="J134">
        <v>1988</v>
      </c>
      <c r="L134" s="1"/>
    </row>
    <row r="135" spans="1:12" x14ac:dyDescent="0.35">
      <c r="A135" t="s">
        <v>340</v>
      </c>
      <c r="B135" t="s">
        <v>131</v>
      </c>
      <c r="C135" t="s">
        <v>85</v>
      </c>
      <c r="D135" s="1">
        <v>9064.9418239999995</v>
      </c>
      <c r="E135" s="1">
        <v>2901.722855</v>
      </c>
      <c r="F135" s="1">
        <v>2233.1813139999999</v>
      </c>
      <c r="G135" s="1">
        <v>5134.9041689999995</v>
      </c>
      <c r="H135" s="1">
        <v>14168.629935000001</v>
      </c>
      <c r="I135" t="s">
        <v>204</v>
      </c>
      <c r="J135">
        <v>1989</v>
      </c>
      <c r="L135" s="1"/>
    </row>
    <row r="136" spans="1:12" x14ac:dyDescent="0.35">
      <c r="A136" t="s">
        <v>341</v>
      </c>
      <c r="B136" t="s">
        <v>131</v>
      </c>
      <c r="C136" t="s">
        <v>86</v>
      </c>
      <c r="D136" s="1">
        <v>6793.6105879999996</v>
      </c>
      <c r="E136" s="1">
        <v>2254.5030059999999</v>
      </c>
      <c r="F136" s="1">
        <v>1469.378201</v>
      </c>
      <c r="G136" s="1">
        <v>3723.8812069999999</v>
      </c>
      <c r="H136" s="1">
        <v>10490.243283</v>
      </c>
      <c r="I136" t="s">
        <v>206</v>
      </c>
      <c r="J136">
        <v>1990</v>
      </c>
      <c r="L136" s="1"/>
    </row>
    <row r="137" spans="1:12" x14ac:dyDescent="0.35">
      <c r="A137" t="s">
        <v>342</v>
      </c>
      <c r="B137" t="s">
        <v>131</v>
      </c>
      <c r="C137" t="s">
        <v>88</v>
      </c>
      <c r="D137" s="1">
        <v>9913.3954780000004</v>
      </c>
      <c r="E137" s="1">
        <v>3141.5346469999999</v>
      </c>
      <c r="F137" s="1">
        <v>2115.1601059999998</v>
      </c>
      <c r="G137" s="1">
        <v>5256.6947529999998</v>
      </c>
      <c r="H137" s="1">
        <v>15139.951322000001</v>
      </c>
      <c r="I137" t="s">
        <v>208</v>
      </c>
      <c r="J137">
        <v>1991</v>
      </c>
      <c r="L137" s="1"/>
    </row>
    <row r="138" spans="1:12" x14ac:dyDescent="0.35">
      <c r="A138" t="s">
        <v>343</v>
      </c>
      <c r="B138" t="s">
        <v>131</v>
      </c>
      <c r="C138" t="s">
        <v>96</v>
      </c>
      <c r="D138" s="1">
        <v>13526.849082000001</v>
      </c>
      <c r="E138" s="1">
        <v>4119.0334650000004</v>
      </c>
      <c r="F138" s="1">
        <v>2202.6258499999999</v>
      </c>
      <c r="G138" s="1">
        <v>6321.6593150000008</v>
      </c>
      <c r="H138" s="1">
        <v>19806.936677000002</v>
      </c>
      <c r="I138" t="s">
        <v>210</v>
      </c>
      <c r="J138">
        <v>1992</v>
      </c>
      <c r="L138" s="1"/>
    </row>
    <row r="139" spans="1:12" x14ac:dyDescent="0.35">
      <c r="A139" t="s">
        <v>344</v>
      </c>
      <c r="B139" t="s">
        <v>131</v>
      </c>
      <c r="C139" t="s">
        <v>97</v>
      </c>
      <c r="D139" s="1">
        <v>13286.459763999999</v>
      </c>
      <c r="E139" s="1">
        <v>4234.4564920000003</v>
      </c>
      <c r="F139" s="1">
        <v>2329.2307780000001</v>
      </c>
      <c r="G139" s="1">
        <v>6563.6872700000004</v>
      </c>
      <c r="H139" s="1">
        <v>19849.261702</v>
      </c>
      <c r="I139" t="s">
        <v>212</v>
      </c>
      <c r="J139">
        <v>1993</v>
      </c>
      <c r="L139" s="1"/>
    </row>
    <row r="140" spans="1:12" x14ac:dyDescent="0.35">
      <c r="A140" t="s">
        <v>345</v>
      </c>
      <c r="B140" t="s">
        <v>131</v>
      </c>
      <c r="C140" t="s">
        <v>99</v>
      </c>
      <c r="D140" s="1">
        <v>15455.807287</v>
      </c>
      <c r="E140" s="1">
        <v>5729.3924379999999</v>
      </c>
      <c r="F140" s="1">
        <v>2692.0685429999999</v>
      </c>
      <c r="G140" s="1">
        <v>8421.4609810000002</v>
      </c>
      <c r="H140" s="1">
        <v>23862.332686999998</v>
      </c>
      <c r="I140" t="s">
        <v>214</v>
      </c>
      <c r="J140">
        <v>1994</v>
      </c>
      <c r="L140" s="1"/>
    </row>
    <row r="141" spans="1:12" x14ac:dyDescent="0.35">
      <c r="A141" t="s">
        <v>346</v>
      </c>
      <c r="B141" t="s">
        <v>131</v>
      </c>
      <c r="C141" t="s">
        <v>100</v>
      </c>
      <c r="D141" s="1">
        <v>16944.468418</v>
      </c>
      <c r="E141" s="1">
        <v>6432.941065</v>
      </c>
      <c r="F141" s="1">
        <v>3036.7271000000001</v>
      </c>
      <c r="G141" s="1">
        <v>9469.6681649999991</v>
      </c>
      <c r="H141" s="1">
        <v>26394.410639000002</v>
      </c>
      <c r="I141" t="s">
        <v>216</v>
      </c>
      <c r="J141">
        <v>1995</v>
      </c>
      <c r="L141" s="1"/>
    </row>
    <row r="142" spans="1:12" x14ac:dyDescent="0.35">
      <c r="A142" t="s">
        <v>347</v>
      </c>
      <c r="B142" t="s">
        <v>131</v>
      </c>
      <c r="C142" t="s">
        <v>101</v>
      </c>
      <c r="D142" s="1">
        <v>18303.323154999998</v>
      </c>
      <c r="E142" s="1">
        <v>6922.9726689999998</v>
      </c>
      <c r="F142" s="1">
        <v>3160.500223</v>
      </c>
      <c r="G142" s="1">
        <v>10083.472892</v>
      </c>
      <c r="H142" s="1">
        <v>28372.962089000001</v>
      </c>
      <c r="I142" t="s">
        <v>218</v>
      </c>
      <c r="J142">
        <v>1996</v>
      </c>
      <c r="L142" s="1"/>
    </row>
    <row r="143" spans="1:12" x14ac:dyDescent="0.35">
      <c r="A143" t="s">
        <v>348</v>
      </c>
      <c r="B143" t="s">
        <v>131</v>
      </c>
      <c r="C143" t="s">
        <v>102</v>
      </c>
      <c r="D143" s="1">
        <v>18866.886205999999</v>
      </c>
      <c r="E143" s="1">
        <v>7181.2103530000004</v>
      </c>
      <c r="F143" s="1">
        <v>3296.1358530000002</v>
      </c>
      <c r="G143" s="1">
        <v>10477.346206</v>
      </c>
      <c r="H143" s="1">
        <v>29342.925173</v>
      </c>
      <c r="I143" t="s">
        <v>220</v>
      </c>
      <c r="J143">
        <v>1997</v>
      </c>
      <c r="L143" s="1"/>
    </row>
    <row r="144" spans="1:12" x14ac:dyDescent="0.35">
      <c r="A144" t="s">
        <v>349</v>
      </c>
      <c r="B144" t="s">
        <v>131</v>
      </c>
      <c r="C144" t="s">
        <v>103</v>
      </c>
      <c r="D144" s="1">
        <v>19260.447938000001</v>
      </c>
      <c r="E144" s="1">
        <v>7172.7499959999996</v>
      </c>
      <c r="F144" s="1">
        <v>3347.4376769999999</v>
      </c>
      <c r="G144" s="1">
        <v>10520.187673</v>
      </c>
      <c r="H144" s="1">
        <v>29780.623640000002</v>
      </c>
      <c r="I144" t="s">
        <v>222</v>
      </c>
      <c r="J144">
        <v>1998</v>
      </c>
      <c r="L144" s="1"/>
    </row>
    <row r="145" spans="1:12" x14ac:dyDescent="0.35">
      <c r="A145" t="s">
        <v>350</v>
      </c>
      <c r="B145" t="s">
        <v>131</v>
      </c>
      <c r="C145" t="s">
        <v>104</v>
      </c>
      <c r="D145" s="1">
        <v>19711.878302000001</v>
      </c>
      <c r="E145" s="1">
        <v>7181.8354529999997</v>
      </c>
      <c r="F145" s="1">
        <v>3496.3029449999999</v>
      </c>
      <c r="G145" s="1">
        <v>10678.138397999999</v>
      </c>
      <c r="H145" s="1">
        <v>30390.004293999998</v>
      </c>
      <c r="I145" t="s">
        <v>182</v>
      </c>
      <c r="J145">
        <v>1999</v>
      </c>
      <c r="L145" s="1"/>
    </row>
    <row r="146" spans="1:12" x14ac:dyDescent="0.35">
      <c r="A146" t="s">
        <v>351</v>
      </c>
      <c r="B146" t="s">
        <v>131</v>
      </c>
      <c r="C146" t="s">
        <v>105</v>
      </c>
      <c r="D146" s="1">
        <v>21021.436487999999</v>
      </c>
      <c r="E146" s="1">
        <v>7550.7317350000003</v>
      </c>
      <c r="F146" s="1">
        <v>3631.3913309999998</v>
      </c>
      <c r="G146" s="1">
        <v>11182.123066</v>
      </c>
      <c r="H146" s="1">
        <v>32203.563247999999</v>
      </c>
      <c r="I146" t="s">
        <v>225</v>
      </c>
      <c r="J146">
        <v>2000</v>
      </c>
      <c r="L146" s="1"/>
    </row>
    <row r="147" spans="1:12" x14ac:dyDescent="0.35">
      <c r="A147" t="s">
        <v>352</v>
      </c>
      <c r="B147" t="s">
        <v>131</v>
      </c>
      <c r="C147" t="s">
        <v>106</v>
      </c>
      <c r="D147" s="1">
        <v>23491.415222</v>
      </c>
      <c r="E147" s="1">
        <v>7913.2607360000002</v>
      </c>
      <c r="F147" s="1">
        <v>3610.2360859999999</v>
      </c>
      <c r="G147" s="1">
        <v>11523.496822000001</v>
      </c>
      <c r="H147" s="1">
        <v>35014.922269000002</v>
      </c>
      <c r="I147" t="s">
        <v>227</v>
      </c>
      <c r="J147">
        <v>2001</v>
      </c>
      <c r="L147" s="1"/>
    </row>
    <row r="148" spans="1:12" x14ac:dyDescent="0.35">
      <c r="A148" t="s">
        <v>353</v>
      </c>
      <c r="B148" t="s">
        <v>131</v>
      </c>
      <c r="C148" t="s">
        <v>107</v>
      </c>
      <c r="D148" s="1">
        <v>21843.223069</v>
      </c>
      <c r="E148" s="1">
        <v>7559.7262170000004</v>
      </c>
      <c r="F148" s="1">
        <v>2897.2767239999998</v>
      </c>
      <c r="G148" s="1">
        <v>10457.002941000001</v>
      </c>
      <c r="H148" s="1">
        <v>32300.226853</v>
      </c>
      <c r="I148" t="s">
        <v>229</v>
      </c>
      <c r="J148">
        <v>2002</v>
      </c>
      <c r="L148" s="1"/>
    </row>
    <row r="149" spans="1:12" x14ac:dyDescent="0.35">
      <c r="A149" t="s">
        <v>354</v>
      </c>
      <c r="B149" t="s">
        <v>131</v>
      </c>
      <c r="C149" t="s">
        <v>114</v>
      </c>
      <c r="D149" s="1">
        <v>23456.074466999999</v>
      </c>
      <c r="E149" s="1">
        <v>8510.7673799999993</v>
      </c>
      <c r="F149" s="1">
        <v>3136.880553</v>
      </c>
      <c r="G149" s="1">
        <v>11647.647933</v>
      </c>
      <c r="H149" s="1">
        <v>35103.725601999999</v>
      </c>
      <c r="I149" t="s">
        <v>231</v>
      </c>
      <c r="J149">
        <v>2003</v>
      </c>
      <c r="L149" s="1"/>
    </row>
    <row r="150" spans="1:12" x14ac:dyDescent="0.35">
      <c r="A150" t="s">
        <v>355</v>
      </c>
      <c r="B150" t="s">
        <v>131</v>
      </c>
      <c r="C150" t="s">
        <v>87</v>
      </c>
      <c r="D150" s="1">
        <v>26828.416743000002</v>
      </c>
      <c r="E150" s="1">
        <v>10158.592311</v>
      </c>
      <c r="F150" s="1">
        <v>3412.2211609999999</v>
      </c>
      <c r="G150" s="1">
        <v>13570.813472</v>
      </c>
      <c r="H150" s="1">
        <v>40399.224456000004</v>
      </c>
      <c r="I150" t="s">
        <v>233</v>
      </c>
      <c r="J150">
        <v>2004</v>
      </c>
      <c r="L150" s="1"/>
    </row>
    <row r="151" spans="1:12" x14ac:dyDescent="0.35">
      <c r="A151" t="s">
        <v>356</v>
      </c>
      <c r="B151" t="s">
        <v>131</v>
      </c>
      <c r="C151" t="s">
        <v>115</v>
      </c>
      <c r="D151" s="1">
        <v>28787.372696999999</v>
      </c>
      <c r="E151" s="1">
        <v>12471.807129999999</v>
      </c>
      <c r="F151" s="1">
        <v>3788.5493280000001</v>
      </c>
      <c r="G151" s="1">
        <v>16260.356457999998</v>
      </c>
      <c r="H151" s="1">
        <v>45047.723255999997</v>
      </c>
      <c r="I151" t="s">
        <v>235</v>
      </c>
      <c r="J151">
        <v>2005</v>
      </c>
      <c r="L151" s="1"/>
    </row>
    <row r="152" spans="1:12" x14ac:dyDescent="0.35">
      <c r="A152" t="s">
        <v>357</v>
      </c>
      <c r="B152" t="s">
        <v>131</v>
      </c>
      <c r="C152" t="s">
        <v>116</v>
      </c>
      <c r="D152" s="1">
        <v>30192.990714</v>
      </c>
      <c r="E152" s="1">
        <v>13515.922457999999</v>
      </c>
      <c r="F152" s="1">
        <v>4073.5810879999999</v>
      </c>
      <c r="G152" s="1">
        <v>17589.503546</v>
      </c>
      <c r="H152" s="1">
        <v>47782.488774999998</v>
      </c>
      <c r="I152" t="s">
        <v>237</v>
      </c>
      <c r="J152">
        <v>2006</v>
      </c>
      <c r="L152" s="1"/>
    </row>
    <row r="153" spans="1:12" x14ac:dyDescent="0.35">
      <c r="A153" t="s">
        <v>358</v>
      </c>
      <c r="B153" t="s">
        <v>131</v>
      </c>
      <c r="C153" t="s">
        <v>117</v>
      </c>
      <c r="D153" s="1">
        <v>33003.457952999997</v>
      </c>
      <c r="E153" s="1">
        <v>14463.186941</v>
      </c>
      <c r="F153" s="1">
        <v>4555.321465</v>
      </c>
      <c r="G153" s="1">
        <v>19018.508406000001</v>
      </c>
      <c r="H153" s="1">
        <v>52022.148423999999</v>
      </c>
      <c r="I153" t="s">
        <v>239</v>
      </c>
      <c r="J153">
        <v>2007</v>
      </c>
      <c r="L153" s="1"/>
    </row>
    <row r="154" spans="1:12" x14ac:dyDescent="0.35">
      <c r="A154" t="s">
        <v>359</v>
      </c>
      <c r="B154" t="s">
        <v>131</v>
      </c>
      <c r="C154" t="s">
        <v>108</v>
      </c>
      <c r="D154" s="1">
        <v>35715.870706000002</v>
      </c>
      <c r="E154" s="1">
        <v>15574.317669</v>
      </c>
      <c r="F154" s="1">
        <v>4900.5684110000002</v>
      </c>
      <c r="G154" s="1">
        <v>20474.88608</v>
      </c>
      <c r="H154" s="1">
        <v>56191.02317</v>
      </c>
      <c r="I154" t="s">
        <v>241</v>
      </c>
      <c r="J154">
        <v>2008</v>
      </c>
      <c r="L154" s="1"/>
    </row>
    <row r="155" spans="1:12" x14ac:dyDescent="0.35">
      <c r="A155" t="s">
        <v>360</v>
      </c>
      <c r="B155" t="s">
        <v>131</v>
      </c>
      <c r="C155" t="s">
        <v>109</v>
      </c>
      <c r="D155" s="1">
        <v>36205.422588000001</v>
      </c>
      <c r="E155" s="1">
        <v>16280.317709000001</v>
      </c>
      <c r="F155" s="1">
        <v>5065.2142670000003</v>
      </c>
      <c r="G155" s="1">
        <v>21345.531976000002</v>
      </c>
      <c r="H155" s="1">
        <v>57551.224313999999</v>
      </c>
      <c r="I155" t="s">
        <v>181</v>
      </c>
      <c r="J155">
        <v>2009</v>
      </c>
      <c r="L155" s="1"/>
    </row>
    <row r="156" spans="1:12" x14ac:dyDescent="0.35">
      <c r="A156" t="s">
        <v>361</v>
      </c>
      <c r="B156" t="s">
        <v>131</v>
      </c>
      <c r="C156" t="s">
        <v>98</v>
      </c>
      <c r="D156" s="1">
        <v>37493.658233000002</v>
      </c>
      <c r="E156" s="1">
        <v>16166.963055</v>
      </c>
      <c r="F156" s="1">
        <v>5354.9471869999998</v>
      </c>
      <c r="G156" s="1">
        <v>21521.910241999998</v>
      </c>
      <c r="H156" s="1">
        <v>59015.604958999997</v>
      </c>
      <c r="I156" t="s">
        <v>244</v>
      </c>
      <c r="J156">
        <v>2010</v>
      </c>
      <c r="L156" s="1"/>
    </row>
    <row r="157" spans="1:12" x14ac:dyDescent="0.35">
      <c r="A157" t="s">
        <v>362</v>
      </c>
      <c r="B157" t="s">
        <v>131</v>
      </c>
      <c r="C157" t="s">
        <v>89</v>
      </c>
      <c r="D157" s="1">
        <v>39834.697396000003</v>
      </c>
      <c r="E157" s="1">
        <v>17365.944650000001</v>
      </c>
      <c r="F157" s="1">
        <v>5947.8238529999999</v>
      </c>
      <c r="G157" s="1">
        <v>23313.768502999999</v>
      </c>
      <c r="H157" s="1">
        <v>63148.467153999998</v>
      </c>
      <c r="I157" t="s">
        <v>246</v>
      </c>
      <c r="J157">
        <v>2011</v>
      </c>
      <c r="L157" s="1"/>
    </row>
    <row r="158" spans="1:12" x14ac:dyDescent="0.35">
      <c r="A158" t="s">
        <v>363</v>
      </c>
      <c r="B158" t="s">
        <v>131</v>
      </c>
      <c r="C158" t="s">
        <v>90</v>
      </c>
      <c r="D158" s="1">
        <v>40327.993882000002</v>
      </c>
      <c r="E158" s="1">
        <v>17607.685536000001</v>
      </c>
      <c r="F158" s="1">
        <v>6415.1787679999998</v>
      </c>
      <c r="G158" s="1">
        <v>24022.864304000002</v>
      </c>
      <c r="H158" s="1">
        <v>64350.894386</v>
      </c>
      <c r="I158" t="s">
        <v>248</v>
      </c>
      <c r="J158">
        <v>2012</v>
      </c>
      <c r="L158" s="1"/>
    </row>
    <row r="159" spans="1:12" x14ac:dyDescent="0.35">
      <c r="A159" t="s">
        <v>364</v>
      </c>
      <c r="B159" t="s">
        <v>131</v>
      </c>
      <c r="C159" t="s">
        <v>110</v>
      </c>
      <c r="D159" s="1">
        <v>42227.515364999999</v>
      </c>
      <c r="E159" s="1">
        <v>18403.026761000001</v>
      </c>
      <c r="F159" s="1">
        <v>6548.6995429999997</v>
      </c>
      <c r="G159" s="1">
        <v>24951.726304</v>
      </c>
      <c r="H159" s="1">
        <v>67179.275070999996</v>
      </c>
      <c r="I159" t="s">
        <v>250</v>
      </c>
      <c r="J159">
        <v>2013</v>
      </c>
      <c r="L159" s="1"/>
    </row>
    <row r="160" spans="1:12" x14ac:dyDescent="0.35">
      <c r="A160" t="s">
        <v>365</v>
      </c>
      <c r="B160" t="s">
        <v>131</v>
      </c>
      <c r="C160" t="s">
        <v>111</v>
      </c>
      <c r="D160" s="1">
        <v>42729.878606999999</v>
      </c>
      <c r="E160" s="1">
        <v>18981.924808</v>
      </c>
      <c r="F160" s="1">
        <v>6399.6794250000003</v>
      </c>
      <c r="G160" s="1">
        <v>25381.604232999998</v>
      </c>
      <c r="H160" s="1">
        <v>68111.514118999999</v>
      </c>
      <c r="I160" t="s">
        <v>180</v>
      </c>
      <c r="J160">
        <v>2014</v>
      </c>
      <c r="L160" s="1"/>
    </row>
    <row r="161" spans="1:12" x14ac:dyDescent="0.35">
      <c r="A161" t="s">
        <v>366</v>
      </c>
      <c r="B161" t="s">
        <v>131</v>
      </c>
      <c r="C161" t="s">
        <v>91</v>
      </c>
      <c r="D161" s="1">
        <v>42492.683907999999</v>
      </c>
      <c r="E161" s="1">
        <v>18988.704998000001</v>
      </c>
      <c r="F161" s="1">
        <v>5981.8876039999996</v>
      </c>
      <c r="G161" s="1">
        <v>24970.592602000001</v>
      </c>
      <c r="H161" s="1">
        <v>67463.320307999995</v>
      </c>
      <c r="I161" t="s">
        <v>253</v>
      </c>
      <c r="J161">
        <v>2015</v>
      </c>
      <c r="L161" s="1"/>
    </row>
    <row r="162" spans="1:12" x14ac:dyDescent="0.35">
      <c r="A162" t="s">
        <v>367</v>
      </c>
      <c r="B162" t="s">
        <v>131</v>
      </c>
      <c r="C162" t="s">
        <v>92</v>
      </c>
      <c r="D162" s="1">
        <v>43675.783921000002</v>
      </c>
      <c r="E162" s="1">
        <v>19514.584617</v>
      </c>
      <c r="F162" s="1">
        <v>5669.6964349999998</v>
      </c>
      <c r="G162" s="1">
        <v>25184.281051999998</v>
      </c>
      <c r="H162" s="1">
        <v>68860.143389000004</v>
      </c>
      <c r="I162" t="s">
        <v>255</v>
      </c>
      <c r="J162">
        <v>2016</v>
      </c>
      <c r="L162" s="1"/>
    </row>
    <row r="163" spans="1:12" x14ac:dyDescent="0.35">
      <c r="A163" t="s">
        <v>368</v>
      </c>
      <c r="B163" t="s">
        <v>131</v>
      </c>
      <c r="C163" t="s">
        <v>93</v>
      </c>
      <c r="D163" s="1">
        <v>43953.872652999999</v>
      </c>
      <c r="E163" s="1">
        <v>20025.158327000001</v>
      </c>
      <c r="F163" s="1">
        <v>5523.1637700000001</v>
      </c>
      <c r="G163" s="1">
        <v>25548.322097</v>
      </c>
      <c r="H163" s="1">
        <v>69502.192395000005</v>
      </c>
      <c r="I163" t="s">
        <v>257</v>
      </c>
      <c r="J163">
        <v>2017</v>
      </c>
      <c r="L163" s="1"/>
    </row>
    <row r="164" spans="1:12" x14ac:dyDescent="0.35">
      <c r="A164" t="s">
        <v>369</v>
      </c>
      <c r="B164" t="s">
        <v>131</v>
      </c>
      <c r="C164" t="s">
        <v>112</v>
      </c>
      <c r="D164" s="1">
        <v>44787.078506999998</v>
      </c>
      <c r="E164" s="1">
        <v>20561.054758999999</v>
      </c>
      <c r="F164" s="1">
        <v>5534.5715069999997</v>
      </c>
      <c r="G164" s="1">
        <v>26095.626265999999</v>
      </c>
      <c r="H164" s="1">
        <v>70882.704773000005</v>
      </c>
      <c r="I164" t="s">
        <v>259</v>
      </c>
      <c r="J164">
        <v>2018</v>
      </c>
      <c r="L164" s="1"/>
    </row>
    <row r="165" spans="1:12" x14ac:dyDescent="0.35">
      <c r="A165" t="s">
        <v>370</v>
      </c>
      <c r="B165" t="s">
        <v>131</v>
      </c>
      <c r="C165" t="s">
        <v>94</v>
      </c>
      <c r="D165" s="1">
        <v>44901.739591999998</v>
      </c>
      <c r="E165" s="1">
        <v>20417.950462000001</v>
      </c>
      <c r="F165" s="1">
        <v>5763.7205709999998</v>
      </c>
      <c r="G165" s="1">
        <v>26181.671032999999</v>
      </c>
      <c r="H165" s="1">
        <v>71083.410625000004</v>
      </c>
      <c r="I165" t="s">
        <v>179</v>
      </c>
      <c r="J165">
        <v>2019</v>
      </c>
      <c r="L165" s="1"/>
    </row>
    <row r="166" spans="1:12" x14ac:dyDescent="0.35">
      <c r="A166" t="s">
        <v>371</v>
      </c>
      <c r="B166" t="s">
        <v>131</v>
      </c>
      <c r="C166" t="s">
        <v>95</v>
      </c>
      <c r="D166" s="1">
        <v>33396.733896999998</v>
      </c>
      <c r="E166" s="1">
        <v>15007.44637</v>
      </c>
      <c r="F166" s="1">
        <v>4393.5872879999997</v>
      </c>
      <c r="G166" s="1">
        <v>19401.033658</v>
      </c>
      <c r="H166" s="1">
        <v>52797.767554999999</v>
      </c>
      <c r="I166" t="s">
        <v>262</v>
      </c>
      <c r="J166">
        <v>2020</v>
      </c>
      <c r="L166" s="1"/>
    </row>
    <row r="167" spans="1:12" x14ac:dyDescent="0.35">
      <c r="A167" t="s">
        <v>372</v>
      </c>
      <c r="B167" t="s">
        <v>131</v>
      </c>
      <c r="C167" t="s">
        <v>113</v>
      </c>
      <c r="D167" s="1">
        <v>11567.618467</v>
      </c>
      <c r="E167" s="1">
        <v>9579.4267149999996</v>
      </c>
      <c r="F167" s="1">
        <v>3597.6541619999998</v>
      </c>
      <c r="G167" s="1">
        <v>13177.080877</v>
      </c>
      <c r="H167" s="1">
        <v>24744.699344000001</v>
      </c>
      <c r="I167" t="s">
        <v>264</v>
      </c>
      <c r="J167">
        <v>2021</v>
      </c>
      <c r="L167" s="1"/>
    </row>
    <row r="168" spans="1:12" x14ac:dyDescent="0.35">
      <c r="A168" t="s">
        <v>612</v>
      </c>
      <c r="B168" t="s">
        <v>131</v>
      </c>
      <c r="C168" t="s">
        <v>593</v>
      </c>
      <c r="D168" s="1">
        <v>17122.806728</v>
      </c>
      <c r="E168" s="1">
        <v>13184.553436</v>
      </c>
      <c r="F168" s="1">
        <v>4545.3249830000004</v>
      </c>
      <c r="G168" s="1">
        <v>17729.878419000001</v>
      </c>
      <c r="H168" s="1">
        <v>34852.758760999997</v>
      </c>
      <c r="I168" t="s">
        <v>594</v>
      </c>
      <c r="J168">
        <v>2022</v>
      </c>
      <c r="L168" s="1"/>
    </row>
    <row r="169" spans="1:12" x14ac:dyDescent="0.35">
      <c r="A169" t="s">
        <v>613</v>
      </c>
      <c r="B169" t="s">
        <v>131</v>
      </c>
      <c r="C169" t="s">
        <v>596</v>
      </c>
      <c r="D169" s="1">
        <v>40523.718309999997</v>
      </c>
      <c r="E169" s="1">
        <v>19898.851140999999</v>
      </c>
      <c r="F169" s="1">
        <v>5770.6465609999996</v>
      </c>
      <c r="G169" s="1">
        <v>25669.497702000001</v>
      </c>
      <c r="H169" s="1">
        <v>66193.520902000004</v>
      </c>
      <c r="I169" t="s">
        <v>597</v>
      </c>
      <c r="J169">
        <v>2023</v>
      </c>
      <c r="L169" s="1"/>
    </row>
    <row r="170" spans="1:12" x14ac:dyDescent="0.35">
      <c r="A170" t="s">
        <v>614</v>
      </c>
      <c r="B170" t="s">
        <v>131</v>
      </c>
      <c r="C170" t="s">
        <v>599</v>
      </c>
      <c r="D170" s="1">
        <v>43434.540728</v>
      </c>
      <c r="E170" s="1">
        <v>20531.755901</v>
      </c>
      <c r="F170" s="1">
        <v>5969.6303630000002</v>
      </c>
      <c r="G170" s="1">
        <v>26501.386264000001</v>
      </c>
      <c r="H170" s="1">
        <v>69936.318197999994</v>
      </c>
      <c r="I170" t="s">
        <v>600</v>
      </c>
      <c r="J170">
        <v>2024</v>
      </c>
      <c r="L170" s="1"/>
    </row>
    <row r="171" spans="1:12" x14ac:dyDescent="0.35">
      <c r="A171" t="s">
        <v>615</v>
      </c>
      <c r="B171" t="s">
        <v>131</v>
      </c>
      <c r="C171" t="s">
        <v>602</v>
      </c>
      <c r="D171" s="1">
        <v>44550.028595000003</v>
      </c>
      <c r="E171" s="1">
        <v>20793.436809999999</v>
      </c>
      <c r="F171" s="1">
        <v>6278.5888269999996</v>
      </c>
      <c r="G171" s="1">
        <v>27072.025636999999</v>
      </c>
      <c r="H171" s="1">
        <v>71622.290559999994</v>
      </c>
      <c r="I171" t="s">
        <v>603</v>
      </c>
      <c r="J171">
        <v>2025</v>
      </c>
      <c r="L171" s="1"/>
    </row>
    <row r="172" spans="1:12" x14ac:dyDescent="0.35">
      <c r="A172" t="s">
        <v>654</v>
      </c>
      <c r="B172" t="s">
        <v>131</v>
      </c>
      <c r="C172" t="s">
        <v>650</v>
      </c>
      <c r="D172" s="1">
        <v>45568.440511000001</v>
      </c>
      <c r="E172" s="1">
        <v>21356.471670999999</v>
      </c>
      <c r="F172" s="1">
        <v>6338.8712569999998</v>
      </c>
      <c r="G172" s="1">
        <v>27695.342927999998</v>
      </c>
      <c r="H172" s="1">
        <v>73263.783439000006</v>
      </c>
      <c r="I172" t="s">
        <v>651</v>
      </c>
      <c r="J172">
        <v>2026</v>
      </c>
      <c r="L172" s="1"/>
    </row>
    <row r="173" spans="1:12" x14ac:dyDescent="0.35">
      <c r="A173" t="s">
        <v>373</v>
      </c>
      <c r="B173" t="s">
        <v>132</v>
      </c>
      <c r="C173" t="s">
        <v>82</v>
      </c>
      <c r="D173" s="1">
        <v>9556.2070829999993</v>
      </c>
      <c r="E173" s="1">
        <v>3765.0238079999999</v>
      </c>
      <c r="F173" s="1">
        <v>2819.9581159999998</v>
      </c>
      <c r="G173" s="1">
        <v>6584.9819239999997</v>
      </c>
      <c r="H173" s="1">
        <v>16109.845142</v>
      </c>
      <c r="I173" t="s">
        <v>183</v>
      </c>
      <c r="J173">
        <v>1986</v>
      </c>
      <c r="L173" s="1"/>
    </row>
    <row r="174" spans="1:12" x14ac:dyDescent="0.35">
      <c r="A174" t="s">
        <v>374</v>
      </c>
      <c r="B174" t="s">
        <v>132</v>
      </c>
      <c r="C174" t="s">
        <v>83</v>
      </c>
      <c r="D174" s="1">
        <v>10402.568147</v>
      </c>
      <c r="E174" s="1">
        <v>3856.3311840000001</v>
      </c>
      <c r="F174" s="1">
        <v>3081.335536</v>
      </c>
      <c r="G174" s="1">
        <v>6937.6667200000002</v>
      </c>
      <c r="H174" s="1">
        <v>17316.195946</v>
      </c>
      <c r="I174" t="s">
        <v>200</v>
      </c>
      <c r="J174">
        <v>1987</v>
      </c>
      <c r="L174" s="1"/>
    </row>
    <row r="175" spans="1:12" x14ac:dyDescent="0.35">
      <c r="A175" t="s">
        <v>375</v>
      </c>
      <c r="B175" t="s">
        <v>132</v>
      </c>
      <c r="C175" t="s">
        <v>84</v>
      </c>
      <c r="D175" s="1">
        <v>11028.908932</v>
      </c>
      <c r="E175" s="1">
        <v>4059.9028020000001</v>
      </c>
      <c r="F175" s="1">
        <v>3280.140758</v>
      </c>
      <c r="G175" s="1">
        <v>7340.0435600000001</v>
      </c>
      <c r="H175" s="1">
        <v>18321.840646000001</v>
      </c>
      <c r="I175" t="s">
        <v>202</v>
      </c>
      <c r="J175">
        <v>1988</v>
      </c>
      <c r="L175" s="1"/>
    </row>
    <row r="176" spans="1:12" x14ac:dyDescent="0.35">
      <c r="A176" t="s">
        <v>376</v>
      </c>
      <c r="B176" t="s">
        <v>132</v>
      </c>
      <c r="C176" t="s">
        <v>85</v>
      </c>
      <c r="D176" s="1">
        <v>11557.958799</v>
      </c>
      <c r="E176" s="1">
        <v>4104.5587530000003</v>
      </c>
      <c r="F176" s="1">
        <v>3214.9528140000002</v>
      </c>
      <c r="G176" s="1">
        <v>7319.5115670000005</v>
      </c>
      <c r="H176" s="1">
        <v>18821.360015999999</v>
      </c>
      <c r="I176" t="s">
        <v>204</v>
      </c>
      <c r="J176">
        <v>1989</v>
      </c>
      <c r="L176" s="1"/>
    </row>
    <row r="177" spans="1:12" x14ac:dyDescent="0.35">
      <c r="A177" t="s">
        <v>377</v>
      </c>
      <c r="B177" t="s">
        <v>132</v>
      </c>
      <c r="C177" t="s">
        <v>86</v>
      </c>
      <c r="D177" s="1">
        <v>9273.7796089999993</v>
      </c>
      <c r="E177" s="1">
        <v>3453.217263</v>
      </c>
      <c r="F177" s="1">
        <v>2170.692231</v>
      </c>
      <c r="G177" s="1">
        <v>5623.9094939999995</v>
      </c>
      <c r="H177" s="1">
        <v>14846.965047</v>
      </c>
      <c r="I177" t="s">
        <v>206</v>
      </c>
      <c r="J177">
        <v>1990</v>
      </c>
      <c r="L177" s="1"/>
    </row>
    <row r="178" spans="1:12" x14ac:dyDescent="0.35">
      <c r="A178" t="s">
        <v>378</v>
      </c>
      <c r="B178" t="s">
        <v>132</v>
      </c>
      <c r="C178" t="s">
        <v>88</v>
      </c>
      <c r="D178" s="1">
        <v>13840.289344000001</v>
      </c>
      <c r="E178" s="1">
        <v>4771.206013</v>
      </c>
      <c r="F178" s="1">
        <v>3194.1876590000002</v>
      </c>
      <c r="G178" s="1">
        <v>7965.3936720000002</v>
      </c>
      <c r="H178" s="1">
        <v>21748.110810999999</v>
      </c>
      <c r="I178" t="s">
        <v>208</v>
      </c>
      <c r="J178">
        <v>1991</v>
      </c>
      <c r="L178" s="1"/>
    </row>
    <row r="179" spans="1:12" x14ac:dyDescent="0.35">
      <c r="A179" t="s">
        <v>379</v>
      </c>
      <c r="B179" t="s">
        <v>132</v>
      </c>
      <c r="C179" t="s">
        <v>96</v>
      </c>
      <c r="D179" s="1">
        <v>16828.475430999999</v>
      </c>
      <c r="E179" s="1">
        <v>5756.0083699999996</v>
      </c>
      <c r="F179" s="1">
        <v>3195.579381</v>
      </c>
      <c r="G179" s="1">
        <v>8951.5877509999991</v>
      </c>
      <c r="H179" s="1">
        <v>25703.400054999998</v>
      </c>
      <c r="I179" t="s">
        <v>210</v>
      </c>
      <c r="J179">
        <v>1992</v>
      </c>
      <c r="L179" s="1"/>
    </row>
    <row r="180" spans="1:12" x14ac:dyDescent="0.35">
      <c r="A180" t="s">
        <v>380</v>
      </c>
      <c r="B180" t="s">
        <v>132</v>
      </c>
      <c r="C180" t="s">
        <v>97</v>
      </c>
      <c r="D180" s="1">
        <v>17196.630569000001</v>
      </c>
      <c r="E180" s="1">
        <v>5840.3877750000001</v>
      </c>
      <c r="F180" s="1">
        <v>3257.7063680000001</v>
      </c>
      <c r="G180" s="1">
        <v>9098.0941430000003</v>
      </c>
      <c r="H180" s="1">
        <v>26293.800768000001</v>
      </c>
      <c r="I180" t="s">
        <v>212</v>
      </c>
      <c r="J180">
        <v>1993</v>
      </c>
      <c r="L180" s="1"/>
    </row>
    <row r="181" spans="1:12" x14ac:dyDescent="0.35">
      <c r="A181" t="s">
        <v>381</v>
      </c>
      <c r="B181" t="s">
        <v>132</v>
      </c>
      <c r="C181" t="s">
        <v>99</v>
      </c>
      <c r="D181" s="1">
        <v>20392.180933</v>
      </c>
      <c r="E181" s="1">
        <v>8001.521154</v>
      </c>
      <c r="F181" s="1">
        <v>3779.2901849999998</v>
      </c>
      <c r="G181" s="1">
        <v>11780.811339</v>
      </c>
      <c r="H181" s="1">
        <v>32153.355645</v>
      </c>
      <c r="I181" t="s">
        <v>214</v>
      </c>
      <c r="J181">
        <v>1994</v>
      </c>
      <c r="L181" s="1"/>
    </row>
    <row r="182" spans="1:12" x14ac:dyDescent="0.35">
      <c r="A182" t="s">
        <v>382</v>
      </c>
      <c r="B182" t="s">
        <v>132</v>
      </c>
      <c r="C182" t="s">
        <v>100</v>
      </c>
      <c r="D182" s="1">
        <v>23000.816573</v>
      </c>
      <c r="E182" s="1">
        <v>9362.6791389999999</v>
      </c>
      <c r="F182" s="1">
        <v>4344.8674609999998</v>
      </c>
      <c r="G182" s="1">
        <v>13707.5466</v>
      </c>
      <c r="H182" s="1">
        <v>36685.149026999999</v>
      </c>
      <c r="I182" t="s">
        <v>216</v>
      </c>
      <c r="J182">
        <v>1995</v>
      </c>
      <c r="L182" s="1"/>
    </row>
    <row r="183" spans="1:12" x14ac:dyDescent="0.35">
      <c r="A183" t="s">
        <v>383</v>
      </c>
      <c r="B183" t="s">
        <v>132</v>
      </c>
      <c r="C183" t="s">
        <v>101</v>
      </c>
      <c r="D183" s="1">
        <v>24972.103060000001</v>
      </c>
      <c r="E183" s="1">
        <v>10013.827614</v>
      </c>
      <c r="F183" s="1">
        <v>4707.7351740000004</v>
      </c>
      <c r="G183" s="1">
        <v>14721.562787999999</v>
      </c>
      <c r="H183" s="1">
        <v>39670.985632999997</v>
      </c>
      <c r="I183" t="s">
        <v>218</v>
      </c>
      <c r="J183">
        <v>1996</v>
      </c>
      <c r="L183" s="1"/>
    </row>
    <row r="184" spans="1:12" x14ac:dyDescent="0.35">
      <c r="A184" t="s">
        <v>384</v>
      </c>
      <c r="B184" t="s">
        <v>132</v>
      </c>
      <c r="C184" t="s">
        <v>102</v>
      </c>
      <c r="D184" s="1">
        <v>25912.424564000001</v>
      </c>
      <c r="E184" s="1">
        <v>10466.507508999999</v>
      </c>
      <c r="F184" s="1">
        <v>5044.8751499999998</v>
      </c>
      <c r="G184" s="1">
        <v>15511.382658999999</v>
      </c>
      <c r="H184" s="1">
        <v>41421.981045</v>
      </c>
      <c r="I184" t="s">
        <v>220</v>
      </c>
      <c r="J184">
        <v>1997</v>
      </c>
      <c r="L184" s="1"/>
    </row>
    <row r="185" spans="1:12" x14ac:dyDescent="0.35">
      <c r="A185" t="s">
        <v>385</v>
      </c>
      <c r="B185" t="s">
        <v>132</v>
      </c>
      <c r="C185" t="s">
        <v>103</v>
      </c>
      <c r="D185" s="1">
        <v>25692.525228999999</v>
      </c>
      <c r="E185" s="1">
        <v>10344.568723</v>
      </c>
      <c r="F185" s="1">
        <v>5039.7128819999998</v>
      </c>
      <c r="G185" s="1">
        <v>15384.281605</v>
      </c>
      <c r="H185" s="1">
        <v>41077.353838000003</v>
      </c>
      <c r="I185" t="s">
        <v>222</v>
      </c>
      <c r="J185">
        <v>1998</v>
      </c>
      <c r="L185" s="1"/>
    </row>
    <row r="186" spans="1:12" x14ac:dyDescent="0.35">
      <c r="A186" t="s">
        <v>386</v>
      </c>
      <c r="B186" t="s">
        <v>132</v>
      </c>
      <c r="C186" t="s">
        <v>104</v>
      </c>
      <c r="D186" s="1">
        <v>26158.508071</v>
      </c>
      <c r="E186" s="1">
        <v>10085.703394</v>
      </c>
      <c r="F186" s="1">
        <v>5031.7998550000002</v>
      </c>
      <c r="G186" s="1">
        <v>15117.503249000001</v>
      </c>
      <c r="H186" s="1">
        <v>41276.388872000003</v>
      </c>
      <c r="I186" t="s">
        <v>182</v>
      </c>
      <c r="J186">
        <v>1999</v>
      </c>
      <c r="L186" s="1"/>
    </row>
    <row r="187" spans="1:12" x14ac:dyDescent="0.35">
      <c r="A187" t="s">
        <v>387</v>
      </c>
      <c r="B187" t="s">
        <v>132</v>
      </c>
      <c r="C187" t="s">
        <v>105</v>
      </c>
      <c r="D187" s="1">
        <v>27359.301874000001</v>
      </c>
      <c r="E187" s="1">
        <v>10200.248729999999</v>
      </c>
      <c r="F187" s="1">
        <v>5109.3404049999999</v>
      </c>
      <c r="G187" s="1">
        <v>15309.589134999998</v>
      </c>
      <c r="H187" s="1">
        <v>42669.543407999998</v>
      </c>
      <c r="I187" t="s">
        <v>225</v>
      </c>
      <c r="J187">
        <v>2000</v>
      </c>
      <c r="L187" s="1"/>
    </row>
    <row r="188" spans="1:12" x14ac:dyDescent="0.35">
      <c r="A188" t="s">
        <v>388</v>
      </c>
      <c r="B188" t="s">
        <v>132</v>
      </c>
      <c r="C188" t="s">
        <v>106</v>
      </c>
      <c r="D188" s="1">
        <v>30869.667374000001</v>
      </c>
      <c r="E188" s="1">
        <v>10729.771172000001</v>
      </c>
      <c r="F188" s="1">
        <v>5108.245852</v>
      </c>
      <c r="G188" s="1">
        <v>15838.017024000001</v>
      </c>
      <c r="H188" s="1">
        <v>46709.056920000003</v>
      </c>
      <c r="I188" t="s">
        <v>227</v>
      </c>
      <c r="J188">
        <v>2001</v>
      </c>
      <c r="L188" s="1"/>
    </row>
    <row r="189" spans="1:12" x14ac:dyDescent="0.35">
      <c r="A189" t="s">
        <v>389</v>
      </c>
      <c r="B189" t="s">
        <v>132</v>
      </c>
      <c r="C189" t="s">
        <v>107</v>
      </c>
      <c r="D189" s="1">
        <v>28003.636465</v>
      </c>
      <c r="E189" s="1">
        <v>10260.575202</v>
      </c>
      <c r="F189" s="1">
        <v>4000.8702039999998</v>
      </c>
      <c r="G189" s="1">
        <v>14261.445405999999</v>
      </c>
      <c r="H189" s="1">
        <v>42265.977491999998</v>
      </c>
      <c r="I189" t="s">
        <v>229</v>
      </c>
      <c r="J189">
        <v>2002</v>
      </c>
      <c r="L189" s="1"/>
    </row>
    <row r="190" spans="1:12" x14ac:dyDescent="0.35">
      <c r="A190" t="s">
        <v>390</v>
      </c>
      <c r="B190" t="s">
        <v>132</v>
      </c>
      <c r="C190" t="s">
        <v>114</v>
      </c>
      <c r="D190" s="1">
        <v>29837.071117</v>
      </c>
      <c r="E190" s="1">
        <v>11317.453717</v>
      </c>
      <c r="F190" s="1">
        <v>4376.4092680000003</v>
      </c>
      <c r="G190" s="1">
        <v>15693.862985</v>
      </c>
      <c r="H190" s="1">
        <v>45534.718529999998</v>
      </c>
      <c r="I190" t="s">
        <v>231</v>
      </c>
      <c r="J190">
        <v>2003</v>
      </c>
      <c r="L190" s="1"/>
    </row>
    <row r="191" spans="1:12" x14ac:dyDescent="0.35">
      <c r="A191" t="s">
        <v>391</v>
      </c>
      <c r="B191" t="s">
        <v>132</v>
      </c>
      <c r="C191" t="s">
        <v>87</v>
      </c>
      <c r="D191" s="1">
        <v>33325.522390999999</v>
      </c>
      <c r="E191" s="1">
        <v>13472.349055000001</v>
      </c>
      <c r="F191" s="1">
        <v>4905.8287319999999</v>
      </c>
      <c r="G191" s="1">
        <v>18378.177787000001</v>
      </c>
      <c r="H191" s="1">
        <v>51736.128041999997</v>
      </c>
      <c r="I191" t="s">
        <v>233</v>
      </c>
      <c r="J191">
        <v>2004</v>
      </c>
      <c r="L191" s="1"/>
    </row>
    <row r="192" spans="1:12" x14ac:dyDescent="0.35">
      <c r="A192" t="s">
        <v>392</v>
      </c>
      <c r="B192" t="s">
        <v>132</v>
      </c>
      <c r="C192" t="s">
        <v>115</v>
      </c>
      <c r="D192" s="1">
        <v>36156.986509000002</v>
      </c>
      <c r="E192" s="1">
        <v>16663.985692999999</v>
      </c>
      <c r="F192" s="1">
        <v>5482.1461650000001</v>
      </c>
      <c r="G192" s="1">
        <v>22146.131858000001</v>
      </c>
      <c r="H192" s="1">
        <v>58303.802881000003</v>
      </c>
      <c r="I192" t="s">
        <v>235</v>
      </c>
      <c r="J192">
        <v>2005</v>
      </c>
      <c r="L192" s="1"/>
    </row>
    <row r="193" spans="1:12" x14ac:dyDescent="0.35">
      <c r="A193" t="s">
        <v>393</v>
      </c>
      <c r="B193" t="s">
        <v>132</v>
      </c>
      <c r="C193" t="s">
        <v>116</v>
      </c>
      <c r="D193" s="1">
        <v>38117.991963</v>
      </c>
      <c r="E193" s="1">
        <v>17762.136589000002</v>
      </c>
      <c r="F193" s="1">
        <v>5928.3129849999996</v>
      </c>
      <c r="G193" s="1">
        <v>23690.449574000002</v>
      </c>
      <c r="H193" s="1">
        <v>61808.822037999998</v>
      </c>
      <c r="I193" t="s">
        <v>237</v>
      </c>
      <c r="J193">
        <v>2006</v>
      </c>
      <c r="L193" s="1"/>
    </row>
    <row r="194" spans="1:12" x14ac:dyDescent="0.35">
      <c r="A194" t="s">
        <v>394</v>
      </c>
      <c r="B194" t="s">
        <v>132</v>
      </c>
      <c r="C194" t="s">
        <v>117</v>
      </c>
      <c r="D194" s="1">
        <v>40952.717183000001</v>
      </c>
      <c r="E194" s="1">
        <v>18292.328276</v>
      </c>
      <c r="F194" s="1">
        <v>6424.6672820000003</v>
      </c>
      <c r="G194" s="1">
        <v>24716.995558000002</v>
      </c>
      <c r="H194" s="1">
        <v>65670.698453000005</v>
      </c>
      <c r="I194" t="s">
        <v>239</v>
      </c>
      <c r="J194">
        <v>2007</v>
      </c>
      <c r="L194" s="1"/>
    </row>
    <row r="195" spans="1:12" x14ac:dyDescent="0.35">
      <c r="A195" t="s">
        <v>395</v>
      </c>
      <c r="B195" t="s">
        <v>132</v>
      </c>
      <c r="C195" t="s">
        <v>108</v>
      </c>
      <c r="D195" s="1">
        <v>44205.699693000002</v>
      </c>
      <c r="E195" s="1">
        <v>19815.629964</v>
      </c>
      <c r="F195" s="1">
        <v>7043.6944629999998</v>
      </c>
      <c r="G195" s="1">
        <v>26859.324427</v>
      </c>
      <c r="H195" s="1">
        <v>71066.014142</v>
      </c>
      <c r="I195" t="s">
        <v>241</v>
      </c>
      <c r="J195">
        <v>2008</v>
      </c>
      <c r="L195" s="1"/>
    </row>
    <row r="196" spans="1:12" x14ac:dyDescent="0.35">
      <c r="A196" t="s">
        <v>396</v>
      </c>
      <c r="B196" t="s">
        <v>132</v>
      </c>
      <c r="C196" t="s">
        <v>109</v>
      </c>
      <c r="D196" s="1">
        <v>45007.095230999999</v>
      </c>
      <c r="E196" s="1">
        <v>20669.342252999999</v>
      </c>
      <c r="F196" s="1">
        <v>7502.6351770000001</v>
      </c>
      <c r="G196" s="1">
        <v>28171.977429999999</v>
      </c>
      <c r="H196" s="1">
        <v>73179.753911000007</v>
      </c>
      <c r="I196" t="s">
        <v>181</v>
      </c>
      <c r="J196">
        <v>2009</v>
      </c>
      <c r="L196" s="1"/>
    </row>
    <row r="197" spans="1:12" x14ac:dyDescent="0.35">
      <c r="A197" t="s">
        <v>397</v>
      </c>
      <c r="B197" t="s">
        <v>132</v>
      </c>
      <c r="C197" t="s">
        <v>98</v>
      </c>
      <c r="D197" s="1">
        <v>45527.916485000002</v>
      </c>
      <c r="E197" s="1">
        <v>20689.130754999998</v>
      </c>
      <c r="F197" s="1">
        <v>7979.4966899999999</v>
      </c>
      <c r="G197" s="1">
        <v>28668.627444999998</v>
      </c>
      <c r="H197" s="1">
        <v>74198.429258999997</v>
      </c>
      <c r="I197" t="s">
        <v>244</v>
      </c>
      <c r="J197">
        <v>2010</v>
      </c>
      <c r="L197" s="1"/>
    </row>
    <row r="198" spans="1:12" x14ac:dyDescent="0.35">
      <c r="A198" t="s">
        <v>398</v>
      </c>
      <c r="B198" t="s">
        <v>132</v>
      </c>
      <c r="C198" t="s">
        <v>89</v>
      </c>
      <c r="D198" s="1">
        <v>49117.178023</v>
      </c>
      <c r="E198" s="1">
        <v>22307.885441999999</v>
      </c>
      <c r="F198" s="1">
        <v>8826.5977980000007</v>
      </c>
      <c r="G198" s="1">
        <v>31134.483240000001</v>
      </c>
      <c r="H198" s="1">
        <v>80263.750935000004</v>
      </c>
      <c r="I198" t="s">
        <v>246</v>
      </c>
      <c r="J198">
        <v>2011</v>
      </c>
      <c r="L198" s="1"/>
    </row>
    <row r="199" spans="1:12" x14ac:dyDescent="0.35">
      <c r="A199" t="s">
        <v>399</v>
      </c>
      <c r="B199" t="s">
        <v>132</v>
      </c>
      <c r="C199" t="s">
        <v>90</v>
      </c>
      <c r="D199" s="1">
        <v>49822.713713999998</v>
      </c>
      <c r="E199" s="1">
        <v>22315.866563</v>
      </c>
      <c r="F199" s="1">
        <v>9510.0031610000005</v>
      </c>
      <c r="G199" s="1">
        <v>31825.869724</v>
      </c>
      <c r="H199" s="1">
        <v>81652.424452000007</v>
      </c>
      <c r="I199" t="s">
        <v>248</v>
      </c>
      <c r="J199">
        <v>2012</v>
      </c>
      <c r="L199" s="1"/>
    </row>
    <row r="200" spans="1:12" x14ac:dyDescent="0.35">
      <c r="A200" t="s">
        <v>400</v>
      </c>
      <c r="B200" t="s">
        <v>132</v>
      </c>
      <c r="C200" t="s">
        <v>110</v>
      </c>
      <c r="D200" s="1">
        <v>53346.718517000001</v>
      </c>
      <c r="E200" s="1">
        <v>24356.858091999999</v>
      </c>
      <c r="F200" s="1">
        <v>9840.1383310000001</v>
      </c>
      <c r="G200" s="1">
        <v>34196.996422999997</v>
      </c>
      <c r="H200" s="1">
        <v>87549.440054999999</v>
      </c>
      <c r="I200" t="s">
        <v>250</v>
      </c>
      <c r="J200">
        <v>2013</v>
      </c>
      <c r="L200" s="1"/>
    </row>
    <row r="201" spans="1:12" x14ac:dyDescent="0.35">
      <c r="A201" t="s">
        <v>401</v>
      </c>
      <c r="B201" t="s">
        <v>132</v>
      </c>
      <c r="C201" t="s">
        <v>111</v>
      </c>
      <c r="D201" s="1">
        <v>54016.801229999997</v>
      </c>
      <c r="E201" s="1">
        <v>25370.310361</v>
      </c>
      <c r="F201" s="1">
        <v>10190.278625000001</v>
      </c>
      <c r="G201" s="1">
        <v>35560.588986000002</v>
      </c>
      <c r="H201" s="1">
        <v>89582.164422000002</v>
      </c>
      <c r="I201" t="s">
        <v>180</v>
      </c>
      <c r="J201">
        <v>2014</v>
      </c>
      <c r="L201" s="1"/>
    </row>
    <row r="202" spans="1:12" x14ac:dyDescent="0.35">
      <c r="A202" t="s">
        <v>402</v>
      </c>
      <c r="B202" t="s">
        <v>132</v>
      </c>
      <c r="C202" t="s">
        <v>91</v>
      </c>
      <c r="D202" s="1">
        <v>53678.489430000001</v>
      </c>
      <c r="E202" s="1">
        <v>25176.116196999999</v>
      </c>
      <c r="F202" s="1">
        <v>9438.8364560000009</v>
      </c>
      <c r="G202" s="1">
        <v>34614.952653</v>
      </c>
      <c r="H202" s="1">
        <v>88296.960953999995</v>
      </c>
      <c r="I202" t="s">
        <v>253</v>
      </c>
      <c r="J202">
        <v>2015</v>
      </c>
      <c r="L202" s="1"/>
    </row>
    <row r="203" spans="1:12" x14ac:dyDescent="0.35">
      <c r="A203" t="s">
        <v>403</v>
      </c>
      <c r="B203" t="s">
        <v>132</v>
      </c>
      <c r="C203" t="s">
        <v>92</v>
      </c>
      <c r="D203" s="1">
        <v>54413.678542000001</v>
      </c>
      <c r="E203" s="1">
        <v>25551.460016000001</v>
      </c>
      <c r="F203" s="1">
        <v>8967.2263440000006</v>
      </c>
      <c r="G203" s="1">
        <v>34518.68636</v>
      </c>
      <c r="H203" s="1">
        <v>88933.577602000005</v>
      </c>
      <c r="I203" t="s">
        <v>255</v>
      </c>
      <c r="J203">
        <v>2016</v>
      </c>
      <c r="L203" s="1"/>
    </row>
    <row r="204" spans="1:12" x14ac:dyDescent="0.35">
      <c r="A204" t="s">
        <v>404</v>
      </c>
      <c r="B204" t="s">
        <v>132</v>
      </c>
      <c r="C204" t="s">
        <v>93</v>
      </c>
      <c r="D204" s="1">
        <v>54396.951653999997</v>
      </c>
      <c r="E204" s="1">
        <v>25877.213308999999</v>
      </c>
      <c r="F204" s="1">
        <v>8429.6771659999995</v>
      </c>
      <c r="G204" s="1">
        <v>34306.890475</v>
      </c>
      <c r="H204" s="1">
        <v>88704.438269999999</v>
      </c>
      <c r="I204" t="s">
        <v>257</v>
      </c>
      <c r="J204">
        <v>2017</v>
      </c>
      <c r="L204" s="1"/>
    </row>
    <row r="205" spans="1:12" x14ac:dyDescent="0.35">
      <c r="A205" t="s">
        <v>405</v>
      </c>
      <c r="B205" t="s">
        <v>132</v>
      </c>
      <c r="C205" t="s">
        <v>112</v>
      </c>
      <c r="D205" s="1">
        <v>54328.873272999997</v>
      </c>
      <c r="E205" s="1">
        <v>26005.173577000001</v>
      </c>
      <c r="F205" s="1">
        <v>8214.7233319999996</v>
      </c>
      <c r="G205" s="1">
        <v>34219.896909000003</v>
      </c>
      <c r="H205" s="1">
        <v>88549.226827999999</v>
      </c>
      <c r="I205" t="s">
        <v>259</v>
      </c>
      <c r="J205">
        <v>2018</v>
      </c>
      <c r="L205" s="1"/>
    </row>
    <row r="206" spans="1:12" x14ac:dyDescent="0.35">
      <c r="A206" t="s">
        <v>406</v>
      </c>
      <c r="B206" t="s">
        <v>132</v>
      </c>
      <c r="C206" t="s">
        <v>94</v>
      </c>
      <c r="D206" s="1">
        <v>54096.905000999999</v>
      </c>
      <c r="E206" s="1">
        <v>25922.687137000001</v>
      </c>
      <c r="F206" s="1">
        <v>8508.4627340000006</v>
      </c>
      <c r="G206" s="1">
        <v>34431.149871000001</v>
      </c>
      <c r="H206" s="1">
        <v>88528.167920000007</v>
      </c>
      <c r="I206" t="s">
        <v>179</v>
      </c>
      <c r="J206">
        <v>2019</v>
      </c>
      <c r="L206" s="1"/>
    </row>
    <row r="207" spans="1:12" x14ac:dyDescent="0.35">
      <c r="A207" t="s">
        <v>407</v>
      </c>
      <c r="B207" t="s">
        <v>132</v>
      </c>
      <c r="C207" t="s">
        <v>95</v>
      </c>
      <c r="D207" s="1">
        <v>40644.185621999997</v>
      </c>
      <c r="E207" s="1">
        <v>19190.958331000002</v>
      </c>
      <c r="F207" s="1">
        <v>6765.2540360000003</v>
      </c>
      <c r="G207" s="1">
        <v>25956.212367</v>
      </c>
      <c r="H207" s="1">
        <v>66600.442729000002</v>
      </c>
      <c r="I207" t="s">
        <v>262</v>
      </c>
      <c r="J207">
        <v>2020</v>
      </c>
      <c r="L207" s="1"/>
    </row>
    <row r="208" spans="1:12" x14ac:dyDescent="0.35">
      <c r="A208" t="s">
        <v>408</v>
      </c>
      <c r="B208" t="s">
        <v>132</v>
      </c>
      <c r="C208" t="s">
        <v>113</v>
      </c>
      <c r="D208" s="1">
        <v>18029.311596</v>
      </c>
      <c r="E208" s="1">
        <v>14174.587887</v>
      </c>
      <c r="F208" s="1">
        <v>6379.0811960000001</v>
      </c>
      <c r="G208" s="1">
        <v>20553.669083000001</v>
      </c>
      <c r="H208" s="1">
        <v>38583.209476999997</v>
      </c>
      <c r="I208" t="s">
        <v>264</v>
      </c>
      <c r="J208">
        <v>2021</v>
      </c>
      <c r="L208" s="1"/>
    </row>
    <row r="209" spans="1:16" x14ac:dyDescent="0.35">
      <c r="A209" t="s">
        <v>616</v>
      </c>
      <c r="B209" t="s">
        <v>132</v>
      </c>
      <c r="C209" t="s">
        <v>593</v>
      </c>
      <c r="D209" s="1">
        <v>24484.216302000001</v>
      </c>
      <c r="E209" s="1">
        <v>20169.193318000001</v>
      </c>
      <c r="F209" s="1">
        <v>7675.8286630000002</v>
      </c>
      <c r="G209" s="1">
        <v>27845.021981000002</v>
      </c>
      <c r="H209" s="1">
        <v>52329.633263000003</v>
      </c>
      <c r="I209" t="s">
        <v>594</v>
      </c>
      <c r="J209">
        <v>2022</v>
      </c>
      <c r="L209" s="1"/>
      <c r="M209" s="18"/>
      <c r="N209" s="18"/>
      <c r="O209" s="18"/>
      <c r="P209" s="18"/>
    </row>
    <row r="210" spans="1:16" x14ac:dyDescent="0.35">
      <c r="A210" t="s">
        <v>617</v>
      </c>
      <c r="B210" t="s">
        <v>132</v>
      </c>
      <c r="C210" t="s">
        <v>596</v>
      </c>
      <c r="D210" s="1">
        <v>48582.706225000002</v>
      </c>
      <c r="E210" s="1">
        <v>24928.860219999999</v>
      </c>
      <c r="F210" s="1">
        <v>8188.549908</v>
      </c>
      <c r="G210" s="1">
        <v>33117.410127999996</v>
      </c>
      <c r="H210" s="1">
        <v>81701.401048999993</v>
      </c>
      <c r="I210" t="s">
        <v>597</v>
      </c>
      <c r="J210">
        <v>2023</v>
      </c>
      <c r="L210" s="1"/>
    </row>
    <row r="211" spans="1:16" x14ac:dyDescent="0.35">
      <c r="A211" t="s">
        <v>618</v>
      </c>
      <c r="B211" t="s">
        <v>132</v>
      </c>
      <c r="C211" t="s">
        <v>599</v>
      </c>
      <c r="D211" s="1">
        <v>52396.862934999997</v>
      </c>
      <c r="E211" s="1">
        <v>25621.325933</v>
      </c>
      <c r="F211" s="1">
        <v>8839.4175880000003</v>
      </c>
      <c r="G211" s="1">
        <v>34460.743520999997</v>
      </c>
      <c r="H211" s="1">
        <v>86858.473887</v>
      </c>
      <c r="I211" t="s">
        <v>600</v>
      </c>
      <c r="J211">
        <v>2024</v>
      </c>
      <c r="L211" s="1"/>
    </row>
    <row r="212" spans="1:16" x14ac:dyDescent="0.35">
      <c r="A212" t="s">
        <v>619</v>
      </c>
      <c r="B212" t="s">
        <v>132</v>
      </c>
      <c r="C212" t="s">
        <v>602</v>
      </c>
      <c r="D212" s="1">
        <v>52128.244085999999</v>
      </c>
      <c r="E212" s="1">
        <v>25116.702800999999</v>
      </c>
      <c r="F212" s="1">
        <v>9106.8020830000005</v>
      </c>
      <c r="G212" s="1">
        <v>34223.504884000002</v>
      </c>
      <c r="H212" s="1">
        <v>86352.621551999997</v>
      </c>
      <c r="I212" t="s">
        <v>603</v>
      </c>
      <c r="J212">
        <v>2025</v>
      </c>
      <c r="L212" s="1"/>
    </row>
    <row r="213" spans="1:16" x14ac:dyDescent="0.35">
      <c r="A213" t="s">
        <v>655</v>
      </c>
      <c r="B213" t="s">
        <v>132</v>
      </c>
      <c r="C213" t="s">
        <v>650</v>
      </c>
      <c r="D213" s="1">
        <v>53881.810682000003</v>
      </c>
      <c r="E213" s="1">
        <v>26018.693262000001</v>
      </c>
      <c r="F213" s="1">
        <v>9181.4317069999997</v>
      </c>
      <c r="G213" s="1">
        <v>35200.124968999997</v>
      </c>
      <c r="H213" s="1">
        <v>89082.131458999997</v>
      </c>
      <c r="I213" t="s">
        <v>651</v>
      </c>
      <c r="J213">
        <v>2026</v>
      </c>
      <c r="L213" s="1"/>
    </row>
    <row r="214" spans="1:16" x14ac:dyDescent="0.35">
      <c r="A214" t="s">
        <v>409</v>
      </c>
      <c r="B214" t="s">
        <v>129</v>
      </c>
      <c r="C214" t="s">
        <v>82</v>
      </c>
      <c r="D214" s="1">
        <v>68789044</v>
      </c>
      <c r="E214" s="1">
        <v>64221817</v>
      </c>
      <c r="F214" s="1">
        <v>48026136</v>
      </c>
      <c r="G214" s="1">
        <v>112247953</v>
      </c>
      <c r="H214" s="1">
        <v>177629563</v>
      </c>
      <c r="I214" t="s">
        <v>183</v>
      </c>
      <c r="J214">
        <v>1986</v>
      </c>
      <c r="L214" s="1"/>
    </row>
    <row r="215" spans="1:16" x14ac:dyDescent="0.35">
      <c r="A215" t="s">
        <v>410</v>
      </c>
      <c r="B215" t="s">
        <v>129</v>
      </c>
      <c r="C215" t="s">
        <v>83</v>
      </c>
      <c r="D215" s="1">
        <v>75357059</v>
      </c>
      <c r="E215" s="1">
        <v>63148442</v>
      </c>
      <c r="F215" s="1">
        <v>53336689</v>
      </c>
      <c r="G215" s="1">
        <v>116485131</v>
      </c>
      <c r="H215" s="1">
        <v>188901401</v>
      </c>
      <c r="I215" t="s">
        <v>200</v>
      </c>
      <c r="J215">
        <v>1987</v>
      </c>
      <c r="L215" s="1"/>
    </row>
    <row r="216" spans="1:16" x14ac:dyDescent="0.35">
      <c r="A216" t="s">
        <v>411</v>
      </c>
      <c r="B216" t="s">
        <v>129</v>
      </c>
      <c r="C216" t="s">
        <v>84</v>
      </c>
      <c r="D216" s="1">
        <v>82925672</v>
      </c>
      <c r="E216" s="1">
        <v>67122098</v>
      </c>
      <c r="F216" s="1">
        <v>56453809</v>
      </c>
      <c r="G216" s="1">
        <v>123575907</v>
      </c>
      <c r="H216" s="1">
        <v>201326999</v>
      </c>
      <c r="I216" t="s">
        <v>202</v>
      </c>
      <c r="J216">
        <v>1988</v>
      </c>
      <c r="L216" s="1"/>
    </row>
    <row r="217" spans="1:16" x14ac:dyDescent="0.35">
      <c r="A217" t="s">
        <v>412</v>
      </c>
      <c r="B217" t="s">
        <v>129</v>
      </c>
      <c r="C217" t="s">
        <v>85</v>
      </c>
      <c r="D217" s="1">
        <v>89100168</v>
      </c>
      <c r="E217" s="1">
        <v>70360404</v>
      </c>
      <c r="F217" s="1">
        <v>56922433</v>
      </c>
      <c r="G217" s="1">
        <v>127282837</v>
      </c>
      <c r="H217" s="1">
        <v>210255204</v>
      </c>
      <c r="I217" t="s">
        <v>204</v>
      </c>
      <c r="J217">
        <v>1989</v>
      </c>
      <c r="L217" s="1"/>
    </row>
    <row r="218" spans="1:16" x14ac:dyDescent="0.35">
      <c r="A218" t="s">
        <v>413</v>
      </c>
      <c r="B218" t="s">
        <v>129</v>
      </c>
      <c r="C218" t="s">
        <v>86</v>
      </c>
      <c r="D218" s="1">
        <v>65954962</v>
      </c>
      <c r="E218" s="1">
        <v>62728112</v>
      </c>
      <c r="F218" s="1">
        <v>41698325</v>
      </c>
      <c r="G218" s="1">
        <v>104426437</v>
      </c>
      <c r="H218" s="1">
        <v>165002783</v>
      </c>
      <c r="I218" t="s">
        <v>206</v>
      </c>
      <c r="J218">
        <v>1990</v>
      </c>
      <c r="L218" s="1"/>
    </row>
    <row r="219" spans="1:16" x14ac:dyDescent="0.35">
      <c r="A219" t="s">
        <v>414</v>
      </c>
      <c r="B219" t="s">
        <v>129</v>
      </c>
      <c r="C219" t="s">
        <v>88</v>
      </c>
      <c r="D219" s="1">
        <v>100777736</v>
      </c>
      <c r="E219" s="1">
        <v>78139166</v>
      </c>
      <c r="F219" s="1">
        <v>54497789</v>
      </c>
      <c r="G219" s="1">
        <v>132636955</v>
      </c>
      <c r="H219" s="1">
        <v>227788024</v>
      </c>
      <c r="I219" t="s">
        <v>208</v>
      </c>
      <c r="J219">
        <v>1991</v>
      </c>
      <c r="L219" s="1"/>
    </row>
    <row r="220" spans="1:16" x14ac:dyDescent="0.35">
      <c r="A220" t="s">
        <v>415</v>
      </c>
      <c r="B220" t="s">
        <v>129</v>
      </c>
      <c r="C220" t="s">
        <v>96</v>
      </c>
      <c r="D220" s="1">
        <v>124362641</v>
      </c>
      <c r="E220" s="1">
        <v>91568005</v>
      </c>
      <c r="F220" s="1">
        <v>59658701</v>
      </c>
      <c r="G220" s="1">
        <v>151226706</v>
      </c>
      <c r="H220" s="1">
        <v>268915480</v>
      </c>
      <c r="I220" t="s">
        <v>210</v>
      </c>
      <c r="J220">
        <v>1992</v>
      </c>
      <c r="L220" s="1"/>
    </row>
    <row r="221" spans="1:16" x14ac:dyDescent="0.35">
      <c r="A221" t="s">
        <v>416</v>
      </c>
      <c r="B221" t="s">
        <v>129</v>
      </c>
      <c r="C221" t="s">
        <v>97</v>
      </c>
      <c r="D221" s="1">
        <v>131331549</v>
      </c>
      <c r="E221" s="1">
        <v>94652927</v>
      </c>
      <c r="F221" s="1">
        <v>56658630</v>
      </c>
      <c r="G221" s="1">
        <v>151311557</v>
      </c>
      <c r="H221" s="1">
        <v>282403093</v>
      </c>
      <c r="I221" t="s">
        <v>212</v>
      </c>
      <c r="J221">
        <v>1993</v>
      </c>
      <c r="L221" s="1"/>
    </row>
    <row r="222" spans="1:16" x14ac:dyDescent="0.35">
      <c r="A222" t="s">
        <v>417</v>
      </c>
      <c r="B222" t="s">
        <v>129</v>
      </c>
      <c r="C222" t="s">
        <v>99</v>
      </c>
      <c r="D222" s="1">
        <v>140765130</v>
      </c>
      <c r="E222" s="1">
        <v>108731777</v>
      </c>
      <c r="F222" s="1">
        <v>62224945</v>
      </c>
      <c r="G222" s="1">
        <v>170956722</v>
      </c>
      <c r="H222" s="1">
        <v>309526197</v>
      </c>
      <c r="I222" t="s">
        <v>214</v>
      </c>
      <c r="J222">
        <v>1994</v>
      </c>
      <c r="L222" s="1"/>
    </row>
    <row r="223" spans="1:16" x14ac:dyDescent="0.35">
      <c r="A223" t="s">
        <v>418</v>
      </c>
      <c r="B223" t="s">
        <v>129</v>
      </c>
      <c r="C223" t="s">
        <v>100</v>
      </c>
      <c r="D223" s="1">
        <v>154445463</v>
      </c>
      <c r="E223" s="1">
        <v>120059562</v>
      </c>
      <c r="F223" s="1">
        <v>70863893</v>
      </c>
      <c r="G223" s="1">
        <v>190923455</v>
      </c>
      <c r="H223" s="1">
        <v>342623090</v>
      </c>
      <c r="I223" t="s">
        <v>216</v>
      </c>
      <c r="J223">
        <v>1995</v>
      </c>
      <c r="L223" s="1"/>
    </row>
    <row r="224" spans="1:16" x14ac:dyDescent="0.35">
      <c r="A224" t="s">
        <v>419</v>
      </c>
      <c r="B224" t="s">
        <v>129</v>
      </c>
      <c r="C224" t="s">
        <v>101</v>
      </c>
      <c r="D224" s="1">
        <v>165808990</v>
      </c>
      <c r="E224" s="1">
        <v>124144132</v>
      </c>
      <c r="F224" s="1">
        <v>75545436</v>
      </c>
      <c r="G224" s="1">
        <v>199689568</v>
      </c>
      <c r="H224" s="1">
        <v>362799377</v>
      </c>
      <c r="I224" t="s">
        <v>218</v>
      </c>
      <c r="J224">
        <v>1996</v>
      </c>
      <c r="L224" s="1"/>
    </row>
    <row r="225" spans="1:12" x14ac:dyDescent="0.35">
      <c r="A225" t="s">
        <v>420</v>
      </c>
      <c r="B225" t="s">
        <v>129</v>
      </c>
      <c r="C225" t="s">
        <v>102</v>
      </c>
      <c r="D225" s="1">
        <v>173721210</v>
      </c>
      <c r="E225" s="1">
        <v>124272592</v>
      </c>
      <c r="F225" s="1">
        <v>77102248</v>
      </c>
      <c r="G225" s="1">
        <v>201374840</v>
      </c>
      <c r="H225" s="1">
        <v>374935604</v>
      </c>
      <c r="I225" t="s">
        <v>220</v>
      </c>
      <c r="J225">
        <v>1997</v>
      </c>
      <c r="L225" s="1"/>
    </row>
    <row r="226" spans="1:12" x14ac:dyDescent="0.35">
      <c r="A226" t="s">
        <v>421</v>
      </c>
      <c r="B226" t="s">
        <v>129</v>
      </c>
      <c r="C226" t="s">
        <v>103</v>
      </c>
      <c r="D226" s="1">
        <v>173742747</v>
      </c>
      <c r="E226" s="1">
        <v>127717156</v>
      </c>
      <c r="F226" s="1">
        <v>76636604</v>
      </c>
      <c r="G226" s="1">
        <v>204353760</v>
      </c>
      <c r="H226" s="1">
        <v>378117522</v>
      </c>
      <c r="I226" t="s">
        <v>222</v>
      </c>
      <c r="J226">
        <v>1998</v>
      </c>
      <c r="L226" s="1"/>
    </row>
    <row r="227" spans="1:12" x14ac:dyDescent="0.35">
      <c r="A227" t="s">
        <v>422</v>
      </c>
      <c r="B227" t="s">
        <v>129</v>
      </c>
      <c r="C227" t="s">
        <v>104</v>
      </c>
      <c r="D227" s="1">
        <v>176936771</v>
      </c>
      <c r="E227" s="1">
        <v>126507072</v>
      </c>
      <c r="F227" s="1">
        <v>77063066</v>
      </c>
      <c r="G227" s="1">
        <v>203570138</v>
      </c>
      <c r="H227" s="1">
        <v>380520008</v>
      </c>
      <c r="I227" t="s">
        <v>182</v>
      </c>
      <c r="J227">
        <v>1999</v>
      </c>
      <c r="L227" s="1"/>
    </row>
    <row r="228" spans="1:12" x14ac:dyDescent="0.35">
      <c r="A228" t="s">
        <v>423</v>
      </c>
      <c r="B228" t="s">
        <v>129</v>
      </c>
      <c r="C228" t="s">
        <v>105</v>
      </c>
      <c r="D228" s="1">
        <v>185129614</v>
      </c>
      <c r="E228" s="1">
        <v>128215109</v>
      </c>
      <c r="F228" s="1">
        <v>75683532</v>
      </c>
      <c r="G228" s="1">
        <v>203898641</v>
      </c>
      <c r="H228" s="1">
        <v>389060738</v>
      </c>
      <c r="I228" t="s">
        <v>225</v>
      </c>
      <c r="J228">
        <v>2000</v>
      </c>
      <c r="L228" s="1"/>
    </row>
    <row r="229" spans="1:12" x14ac:dyDescent="0.35">
      <c r="A229" t="s">
        <v>424</v>
      </c>
      <c r="B229" t="s">
        <v>129</v>
      </c>
      <c r="C229" t="s">
        <v>106</v>
      </c>
      <c r="D229" s="1">
        <v>211816267</v>
      </c>
      <c r="E229" s="1">
        <v>133208840</v>
      </c>
      <c r="F229" s="1">
        <v>74693433</v>
      </c>
      <c r="G229" s="1">
        <v>207902273</v>
      </c>
      <c r="H229" s="1">
        <v>419759038</v>
      </c>
      <c r="I229" t="s">
        <v>227</v>
      </c>
      <c r="J229">
        <v>2001</v>
      </c>
      <c r="L229" s="1"/>
    </row>
    <row r="230" spans="1:12" x14ac:dyDescent="0.35">
      <c r="A230" t="s">
        <v>425</v>
      </c>
      <c r="B230" t="s">
        <v>129</v>
      </c>
      <c r="C230" t="s">
        <v>107</v>
      </c>
      <c r="D230" s="1">
        <v>176208717</v>
      </c>
      <c r="E230" s="1">
        <v>107343737</v>
      </c>
      <c r="F230" s="1">
        <v>59958693</v>
      </c>
      <c r="G230" s="1">
        <v>167302430</v>
      </c>
      <c r="H230" s="1">
        <v>343547035</v>
      </c>
      <c r="I230" t="s">
        <v>229</v>
      </c>
      <c r="J230">
        <v>2002</v>
      </c>
      <c r="L230" s="1"/>
    </row>
    <row r="231" spans="1:12" x14ac:dyDescent="0.35">
      <c r="A231" t="s">
        <v>426</v>
      </c>
      <c r="B231" t="s">
        <v>129</v>
      </c>
      <c r="C231" t="s">
        <v>114</v>
      </c>
      <c r="D231" s="1">
        <v>186684320</v>
      </c>
      <c r="E231" s="1">
        <v>110727924</v>
      </c>
      <c r="F231" s="1">
        <v>61323086</v>
      </c>
      <c r="G231" s="1">
        <v>172051010</v>
      </c>
      <c r="H231" s="1">
        <v>358784946</v>
      </c>
      <c r="I231" t="s">
        <v>231</v>
      </c>
      <c r="J231">
        <v>2003</v>
      </c>
      <c r="L231" s="1"/>
    </row>
    <row r="232" spans="1:12" x14ac:dyDescent="0.35">
      <c r="A232" t="s">
        <v>427</v>
      </c>
      <c r="B232" t="s">
        <v>129</v>
      </c>
      <c r="C232" t="s">
        <v>87</v>
      </c>
      <c r="D232" s="1">
        <v>194762604</v>
      </c>
      <c r="E232" s="1">
        <v>122530689</v>
      </c>
      <c r="F232" s="1">
        <v>64492059</v>
      </c>
      <c r="G232" s="1">
        <v>187022748</v>
      </c>
      <c r="H232" s="1">
        <v>382149424</v>
      </c>
      <c r="I232" t="s">
        <v>233</v>
      </c>
      <c r="J232">
        <v>2004</v>
      </c>
      <c r="L232" s="1"/>
    </row>
    <row r="233" spans="1:12" x14ac:dyDescent="0.35">
      <c r="A233" t="s">
        <v>428</v>
      </c>
      <c r="B233" t="s">
        <v>129</v>
      </c>
      <c r="C233" t="s">
        <v>115</v>
      </c>
      <c r="D233" s="1">
        <v>208211641</v>
      </c>
      <c r="E233" s="1">
        <v>143536331</v>
      </c>
      <c r="F233" s="1">
        <v>65701076</v>
      </c>
      <c r="G233" s="1">
        <v>209237407</v>
      </c>
      <c r="H233" s="1">
        <v>417466896</v>
      </c>
      <c r="I233" t="s">
        <v>235</v>
      </c>
      <c r="J233">
        <v>2005</v>
      </c>
      <c r="L233" s="1"/>
    </row>
    <row r="234" spans="1:12" x14ac:dyDescent="0.35">
      <c r="A234" t="s">
        <v>429</v>
      </c>
      <c r="B234" t="s">
        <v>129</v>
      </c>
      <c r="C234" t="s">
        <v>116</v>
      </c>
      <c r="D234" s="1">
        <v>213762561</v>
      </c>
      <c r="E234" s="1">
        <v>147168137</v>
      </c>
      <c r="F234" s="1">
        <v>64919278</v>
      </c>
      <c r="G234" s="1">
        <v>212087415</v>
      </c>
      <c r="H234" s="1">
        <v>425860295</v>
      </c>
      <c r="I234" t="s">
        <v>237</v>
      </c>
      <c r="J234">
        <v>2006</v>
      </c>
      <c r="L234" s="1"/>
    </row>
    <row r="235" spans="1:12" x14ac:dyDescent="0.35">
      <c r="A235" t="s">
        <v>430</v>
      </c>
      <c r="B235" t="s">
        <v>129</v>
      </c>
      <c r="C235" t="s">
        <v>117</v>
      </c>
      <c r="D235" s="1">
        <v>222043319</v>
      </c>
      <c r="E235" s="1">
        <v>146974417</v>
      </c>
      <c r="F235" s="1">
        <v>66522867</v>
      </c>
      <c r="G235" s="1">
        <v>213497284</v>
      </c>
      <c r="H235" s="1">
        <v>435570391</v>
      </c>
      <c r="I235" t="s">
        <v>239</v>
      </c>
      <c r="J235">
        <v>2007</v>
      </c>
      <c r="L235" s="1"/>
    </row>
    <row r="236" spans="1:12" x14ac:dyDescent="0.35">
      <c r="A236" t="s">
        <v>431</v>
      </c>
      <c r="B236" t="s">
        <v>129</v>
      </c>
      <c r="C236" t="s">
        <v>108</v>
      </c>
      <c r="D236" s="1">
        <v>238175375</v>
      </c>
      <c r="E236" s="1">
        <v>155031612</v>
      </c>
      <c r="F236" s="1">
        <v>71111085</v>
      </c>
      <c r="G236" s="1">
        <v>226142697</v>
      </c>
      <c r="H236" s="1">
        <v>464346391</v>
      </c>
      <c r="I236" t="s">
        <v>241</v>
      </c>
      <c r="J236">
        <v>2008</v>
      </c>
      <c r="L236" s="1"/>
    </row>
    <row r="237" spans="1:12" x14ac:dyDescent="0.35">
      <c r="A237" t="s">
        <v>432</v>
      </c>
      <c r="B237" t="s">
        <v>129</v>
      </c>
      <c r="C237" t="s">
        <v>109</v>
      </c>
      <c r="D237" s="1">
        <v>252728455</v>
      </c>
      <c r="E237" s="1">
        <v>157922764</v>
      </c>
      <c r="F237" s="1">
        <v>72266470</v>
      </c>
      <c r="G237" s="1">
        <v>230189234</v>
      </c>
      <c r="H237" s="1">
        <v>482933008</v>
      </c>
      <c r="I237" t="s">
        <v>181</v>
      </c>
      <c r="J237">
        <v>2009</v>
      </c>
      <c r="L237" s="1"/>
    </row>
    <row r="238" spans="1:12" x14ac:dyDescent="0.35">
      <c r="A238" t="s">
        <v>433</v>
      </c>
      <c r="B238" t="s">
        <v>129</v>
      </c>
      <c r="C238" t="s">
        <v>98</v>
      </c>
      <c r="D238" s="1">
        <v>255233940</v>
      </c>
      <c r="E238" s="1">
        <v>160399423</v>
      </c>
      <c r="F238" s="1">
        <v>75321617</v>
      </c>
      <c r="G238" s="1">
        <v>235721040</v>
      </c>
      <c r="H238" s="1">
        <v>491014930</v>
      </c>
      <c r="I238" t="s">
        <v>244</v>
      </c>
      <c r="J238">
        <v>2010</v>
      </c>
      <c r="L238" s="1"/>
    </row>
    <row r="239" spans="1:12" x14ac:dyDescent="0.35">
      <c r="A239" t="s">
        <v>434</v>
      </c>
      <c r="B239" t="s">
        <v>129</v>
      </c>
      <c r="C239" t="s">
        <v>89</v>
      </c>
      <c r="D239" s="1">
        <v>270212343</v>
      </c>
      <c r="E239" s="1">
        <v>171388399</v>
      </c>
      <c r="F239" s="1">
        <v>82047581</v>
      </c>
      <c r="G239" s="1">
        <v>253435980</v>
      </c>
      <c r="H239" s="1">
        <v>523821283</v>
      </c>
      <c r="I239" t="s">
        <v>246</v>
      </c>
      <c r="J239">
        <v>2011</v>
      </c>
      <c r="L239" s="1"/>
    </row>
    <row r="240" spans="1:12" x14ac:dyDescent="0.35">
      <c r="A240" t="s">
        <v>435</v>
      </c>
      <c r="B240" t="s">
        <v>129</v>
      </c>
      <c r="C240" t="s">
        <v>90</v>
      </c>
      <c r="D240" s="1">
        <v>268279958</v>
      </c>
      <c r="E240" s="1">
        <v>172772580</v>
      </c>
      <c r="F240" s="1">
        <v>87415292</v>
      </c>
      <c r="G240" s="1">
        <v>260187872</v>
      </c>
      <c r="H240" s="1">
        <v>528538993.99999994</v>
      </c>
      <c r="I240" t="s">
        <v>248</v>
      </c>
      <c r="J240">
        <v>2012</v>
      </c>
      <c r="L240" s="1"/>
    </row>
    <row r="241" spans="1:13" x14ac:dyDescent="0.35">
      <c r="A241" t="s">
        <v>436</v>
      </c>
      <c r="B241" t="s">
        <v>129</v>
      </c>
      <c r="C241" t="s">
        <v>110</v>
      </c>
      <c r="D241" s="1">
        <v>280332870</v>
      </c>
      <c r="E241" s="1">
        <v>185580641</v>
      </c>
      <c r="F241" s="1">
        <v>88857754</v>
      </c>
      <c r="G241" s="1">
        <v>274438395</v>
      </c>
      <c r="H241" s="1">
        <v>554893387</v>
      </c>
      <c r="I241" t="s">
        <v>250</v>
      </c>
      <c r="J241">
        <v>2013</v>
      </c>
      <c r="L241" s="1"/>
    </row>
    <row r="242" spans="1:13" x14ac:dyDescent="0.35">
      <c r="A242" t="s">
        <v>437</v>
      </c>
      <c r="B242" t="s">
        <v>129</v>
      </c>
      <c r="C242" t="s">
        <v>111</v>
      </c>
      <c r="D242" s="1">
        <v>281760920</v>
      </c>
      <c r="E242" s="1">
        <v>190504357</v>
      </c>
      <c r="F242" s="1">
        <v>88079931</v>
      </c>
      <c r="G242" s="1">
        <v>278584288</v>
      </c>
      <c r="H242" s="1">
        <v>560403093</v>
      </c>
      <c r="I242" t="s">
        <v>180</v>
      </c>
      <c r="J242">
        <v>2014</v>
      </c>
      <c r="L242" s="1"/>
    </row>
    <row r="243" spans="1:13" x14ac:dyDescent="0.35">
      <c r="A243" t="s">
        <v>438</v>
      </c>
      <c r="B243" t="s">
        <v>129</v>
      </c>
      <c r="C243" t="s">
        <v>91</v>
      </c>
      <c r="D243" s="1">
        <v>284149297</v>
      </c>
      <c r="E243" s="1">
        <v>189435488</v>
      </c>
      <c r="F243" s="1">
        <v>82299030</v>
      </c>
      <c r="G243" s="1">
        <v>271734518</v>
      </c>
      <c r="H243" s="1">
        <v>555941578</v>
      </c>
      <c r="I243" t="s">
        <v>253</v>
      </c>
      <c r="J243">
        <v>2015</v>
      </c>
      <c r="L243" s="1"/>
    </row>
    <row r="244" spans="1:13" x14ac:dyDescent="0.35">
      <c r="A244" t="s">
        <v>439</v>
      </c>
      <c r="B244" t="s">
        <v>129</v>
      </c>
      <c r="C244" t="s">
        <v>92</v>
      </c>
      <c r="D244" s="1">
        <v>291738198</v>
      </c>
      <c r="E244" s="1">
        <v>190941886</v>
      </c>
      <c r="F244" s="1">
        <v>81265540</v>
      </c>
      <c r="G244" s="1">
        <v>272207426</v>
      </c>
      <c r="H244" s="1">
        <v>563964737</v>
      </c>
      <c r="I244" t="s">
        <v>255</v>
      </c>
      <c r="J244">
        <v>2016</v>
      </c>
      <c r="L244" s="1"/>
    </row>
    <row r="245" spans="1:13" x14ac:dyDescent="0.35">
      <c r="A245" t="s">
        <v>440</v>
      </c>
      <c r="B245" t="s">
        <v>129</v>
      </c>
      <c r="C245" t="s">
        <v>93</v>
      </c>
      <c r="D245" s="1">
        <v>289756940</v>
      </c>
      <c r="E245" s="1">
        <v>192402564</v>
      </c>
      <c r="F245" s="1">
        <v>80153476</v>
      </c>
      <c r="G245" s="1">
        <v>272556040</v>
      </c>
      <c r="H245" s="1">
        <v>562319120</v>
      </c>
      <c r="I245" t="s">
        <v>257</v>
      </c>
      <c r="J245">
        <v>2017</v>
      </c>
      <c r="L245" s="1"/>
    </row>
    <row r="246" spans="1:13" x14ac:dyDescent="0.35">
      <c r="A246" t="s">
        <v>441</v>
      </c>
      <c r="B246" t="s">
        <v>129</v>
      </c>
      <c r="C246" t="s">
        <v>112</v>
      </c>
      <c r="D246" s="1">
        <v>291830671</v>
      </c>
      <c r="E246" s="1">
        <v>188756298</v>
      </c>
      <c r="F246" s="1">
        <v>79860511</v>
      </c>
      <c r="G246" s="1">
        <v>268616809</v>
      </c>
      <c r="H246" s="1">
        <v>560458296</v>
      </c>
      <c r="I246" t="s">
        <v>259</v>
      </c>
      <c r="J246">
        <v>2018</v>
      </c>
      <c r="L246" s="1"/>
    </row>
    <row r="247" spans="1:13" x14ac:dyDescent="0.35">
      <c r="A247" t="s">
        <v>442</v>
      </c>
      <c r="B247" t="s">
        <v>129</v>
      </c>
      <c r="C247" t="s">
        <v>94</v>
      </c>
      <c r="D247" s="1">
        <v>293624879</v>
      </c>
      <c r="E247" s="1">
        <v>185038503</v>
      </c>
      <c r="F247" s="1">
        <v>80830133</v>
      </c>
      <c r="G247" s="1">
        <v>265868636</v>
      </c>
      <c r="H247" s="1">
        <v>559497309</v>
      </c>
      <c r="I247" t="s">
        <v>179</v>
      </c>
      <c r="J247">
        <v>2019</v>
      </c>
      <c r="L247" s="1"/>
    </row>
    <row r="248" spans="1:13" x14ac:dyDescent="0.35">
      <c r="A248" t="s">
        <v>443</v>
      </c>
      <c r="B248" t="s">
        <v>129</v>
      </c>
      <c r="C248" t="s">
        <v>95</v>
      </c>
      <c r="D248" s="1">
        <v>220448563</v>
      </c>
      <c r="E248" s="1">
        <v>139342072</v>
      </c>
      <c r="F248" s="1">
        <v>63839747</v>
      </c>
      <c r="G248" s="1">
        <v>203181819</v>
      </c>
      <c r="H248" s="1">
        <v>423631480</v>
      </c>
      <c r="I248" t="s">
        <v>262</v>
      </c>
      <c r="J248">
        <v>2020</v>
      </c>
      <c r="L248" s="1"/>
    </row>
    <row r="249" spans="1:13" x14ac:dyDescent="0.35">
      <c r="A249" t="s">
        <v>444</v>
      </c>
      <c r="B249" t="s">
        <v>129</v>
      </c>
      <c r="C249" t="s">
        <v>113</v>
      </c>
      <c r="D249" s="1">
        <v>100781409</v>
      </c>
      <c r="E249" s="1">
        <v>100329817</v>
      </c>
      <c r="F249" s="1">
        <v>56764291</v>
      </c>
      <c r="G249" s="1">
        <v>157094108</v>
      </c>
      <c r="H249" s="1">
        <v>257882274</v>
      </c>
      <c r="I249" t="s">
        <v>264</v>
      </c>
      <c r="J249">
        <v>2021</v>
      </c>
      <c r="L249" s="1"/>
    </row>
    <row r="250" spans="1:13" x14ac:dyDescent="0.35">
      <c r="A250" t="s">
        <v>620</v>
      </c>
      <c r="B250" t="s">
        <v>129</v>
      </c>
      <c r="C250" t="s">
        <v>593</v>
      </c>
      <c r="D250" s="1">
        <v>138332598</v>
      </c>
      <c r="E250" s="1">
        <v>140415077</v>
      </c>
      <c r="F250" s="1">
        <v>67105736</v>
      </c>
      <c r="G250" s="1">
        <v>207520813</v>
      </c>
      <c r="H250" s="1">
        <v>345862477</v>
      </c>
      <c r="I250" t="s">
        <v>594</v>
      </c>
      <c r="J250">
        <v>2022</v>
      </c>
      <c r="L250" s="1"/>
      <c r="M250" s="1"/>
    </row>
    <row r="251" spans="1:13" x14ac:dyDescent="0.35">
      <c r="A251" t="s">
        <v>621</v>
      </c>
      <c r="B251" t="s">
        <v>129</v>
      </c>
      <c r="C251" t="s">
        <v>596</v>
      </c>
      <c r="D251" s="1">
        <v>275640385</v>
      </c>
      <c r="E251" s="1">
        <v>184441717</v>
      </c>
      <c r="F251" s="1">
        <v>71914058</v>
      </c>
      <c r="G251" s="1">
        <v>256355775</v>
      </c>
      <c r="H251" s="1">
        <v>532017797</v>
      </c>
      <c r="I251" t="s">
        <v>597</v>
      </c>
      <c r="J251">
        <v>2023</v>
      </c>
      <c r="L251" s="1"/>
      <c r="M251" s="1"/>
    </row>
    <row r="252" spans="1:13" x14ac:dyDescent="0.35">
      <c r="A252" t="s">
        <v>622</v>
      </c>
      <c r="B252" t="s">
        <v>129</v>
      </c>
      <c r="C252" t="s">
        <v>599</v>
      </c>
      <c r="D252" s="1">
        <v>297122097</v>
      </c>
      <c r="E252" s="1">
        <v>188061024</v>
      </c>
      <c r="F252" s="1">
        <v>76755852</v>
      </c>
      <c r="G252" s="1">
        <v>264816876</v>
      </c>
      <c r="H252" s="1">
        <v>561953085</v>
      </c>
      <c r="I252" t="s">
        <v>600</v>
      </c>
      <c r="J252">
        <v>2024</v>
      </c>
      <c r="L252" s="1"/>
      <c r="M252" s="1"/>
    </row>
    <row r="253" spans="1:13" x14ac:dyDescent="0.35">
      <c r="A253" t="s">
        <v>623</v>
      </c>
      <c r="B253" t="s">
        <v>129</v>
      </c>
      <c r="C253" t="s">
        <v>602</v>
      </c>
      <c r="D253" s="1">
        <v>293364754</v>
      </c>
      <c r="E253" s="1">
        <v>181832390</v>
      </c>
      <c r="F253" s="1">
        <v>80035057</v>
      </c>
      <c r="G253" s="1">
        <v>261867447</v>
      </c>
      <c r="H253" s="1">
        <v>555249875</v>
      </c>
      <c r="I253" t="s">
        <v>603</v>
      </c>
      <c r="J253">
        <v>2025</v>
      </c>
      <c r="L253" s="1"/>
      <c r="M253" s="1"/>
    </row>
    <row r="254" spans="1:13" x14ac:dyDescent="0.35">
      <c r="A254" t="s">
        <v>656</v>
      </c>
      <c r="B254" t="s">
        <v>129</v>
      </c>
      <c r="C254" t="s">
        <v>650</v>
      </c>
      <c r="D254" s="1">
        <v>303922756</v>
      </c>
      <c r="E254" s="1">
        <v>185740236</v>
      </c>
      <c r="F254" s="1">
        <v>78423782</v>
      </c>
      <c r="G254" s="1">
        <v>264164018</v>
      </c>
      <c r="H254" s="1">
        <v>568090328</v>
      </c>
      <c r="I254" t="s">
        <v>651</v>
      </c>
      <c r="J254">
        <v>2026</v>
      </c>
      <c r="L254" s="1"/>
      <c r="M254" s="1"/>
    </row>
    <row r="255" spans="1:13" x14ac:dyDescent="0.35">
      <c r="A255" t="s">
        <v>445</v>
      </c>
      <c r="B255" t="s">
        <v>133</v>
      </c>
      <c r="C255" t="s">
        <v>82</v>
      </c>
      <c r="D255" s="1">
        <v>74.594234282354762</v>
      </c>
      <c r="E255" s="1">
        <v>68.693182138836562</v>
      </c>
      <c r="F255" s="1">
        <v>66.894227481497808</v>
      </c>
      <c r="G255" s="1">
        <v>67.922796305613673</v>
      </c>
      <c r="H255" s="1">
        <v>71.936881042925165</v>
      </c>
      <c r="I255" t="s">
        <v>183</v>
      </c>
      <c r="J255">
        <v>1986</v>
      </c>
      <c r="L255" s="1"/>
      <c r="M255" s="1"/>
    </row>
    <row r="256" spans="1:13" x14ac:dyDescent="0.35">
      <c r="A256" t="s">
        <v>446</v>
      </c>
      <c r="B256" t="s">
        <v>133</v>
      </c>
      <c r="C256" t="s">
        <v>83</v>
      </c>
      <c r="D256" s="1">
        <v>74.06878418981627</v>
      </c>
      <c r="E256" s="1">
        <v>68.291676008706631</v>
      </c>
      <c r="F256" s="1">
        <v>66.312719375329991</v>
      </c>
      <c r="G256" s="1">
        <v>67.412730731464137</v>
      </c>
      <c r="H256" s="1">
        <v>71.45128731266206</v>
      </c>
      <c r="I256" t="s">
        <v>200</v>
      </c>
      <c r="J256">
        <v>1987</v>
      </c>
      <c r="L256" s="1"/>
      <c r="M256" s="1"/>
    </row>
    <row r="257" spans="1:13" x14ac:dyDescent="0.35">
      <c r="A257" t="s">
        <v>447</v>
      </c>
      <c r="B257" t="s">
        <v>133</v>
      </c>
      <c r="C257" t="s">
        <v>84</v>
      </c>
      <c r="D257" s="1">
        <v>77.702730168848589</v>
      </c>
      <c r="E257" s="1">
        <v>69.329474036014133</v>
      </c>
      <c r="F257" s="1">
        <v>68.89393391086908</v>
      </c>
      <c r="G257" s="1">
        <v>69.134838554009889</v>
      </c>
      <c r="H257" s="1">
        <v>74.356054291817259</v>
      </c>
      <c r="I257" t="s">
        <v>202</v>
      </c>
      <c r="J257">
        <v>1988</v>
      </c>
      <c r="L257" s="1"/>
      <c r="M257" s="1"/>
    </row>
    <row r="258" spans="1:13" x14ac:dyDescent="0.35">
      <c r="A258" t="s">
        <v>448</v>
      </c>
      <c r="B258" t="s">
        <v>133</v>
      </c>
      <c r="C258" t="s">
        <v>85</v>
      </c>
      <c r="D258" s="1">
        <v>78.430300554318492</v>
      </c>
      <c r="E258" s="1">
        <v>70.695122901557838</v>
      </c>
      <c r="F258" s="1">
        <v>69.462335629788186</v>
      </c>
      <c r="G258" s="1">
        <v>70.153645116850456</v>
      </c>
      <c r="H258" s="1">
        <v>75.279522430660052</v>
      </c>
      <c r="I258" t="s">
        <v>204</v>
      </c>
      <c r="J258">
        <v>1989</v>
      </c>
      <c r="L258" s="1"/>
      <c r="M258" s="1"/>
    </row>
    <row r="259" spans="1:13" x14ac:dyDescent="0.35">
      <c r="A259" t="s">
        <v>449</v>
      </c>
      <c r="B259" t="s">
        <v>133</v>
      </c>
      <c r="C259" t="s">
        <v>86</v>
      </c>
      <c r="D259" s="1">
        <v>73.256114275208233</v>
      </c>
      <c r="E259" s="1">
        <v>65.28703045001545</v>
      </c>
      <c r="F259" s="1">
        <v>67.691687472575651</v>
      </c>
      <c r="G259" s="1">
        <v>66.215169553722546</v>
      </c>
      <c r="H259" s="1">
        <v>70.655809115140826</v>
      </c>
      <c r="I259" t="s">
        <v>206</v>
      </c>
      <c r="J259">
        <v>1990</v>
      </c>
      <c r="L259" s="1"/>
      <c r="M259" s="1"/>
    </row>
    <row r="260" spans="1:13" x14ac:dyDescent="0.35">
      <c r="A260" t="s">
        <v>450</v>
      </c>
      <c r="B260" t="s">
        <v>133</v>
      </c>
      <c r="C260" t="s">
        <v>88</v>
      </c>
      <c r="D260" s="1">
        <v>71.627082581894314</v>
      </c>
      <c r="E260" s="1">
        <v>65.84361770253328</v>
      </c>
      <c r="F260" s="1">
        <v>66.219030683444259</v>
      </c>
      <c r="G260" s="1">
        <v>65.99416136177129</v>
      </c>
      <c r="H260" s="1">
        <v>69.615018304681215</v>
      </c>
      <c r="I260" t="s">
        <v>208</v>
      </c>
      <c r="J260">
        <v>1991</v>
      </c>
      <c r="L260" s="1"/>
      <c r="M260" s="1"/>
    </row>
    <row r="261" spans="1:13" x14ac:dyDescent="0.35">
      <c r="A261" t="s">
        <v>451</v>
      </c>
      <c r="B261" t="s">
        <v>133</v>
      </c>
      <c r="C261" t="s">
        <v>96</v>
      </c>
      <c r="D261" s="1">
        <v>80.380716229837319</v>
      </c>
      <c r="E261" s="1">
        <v>71.560588522910734</v>
      </c>
      <c r="F261" s="1">
        <v>68.927276946903035</v>
      </c>
      <c r="G261" s="1">
        <v>70.620536723150551</v>
      </c>
      <c r="H261" s="1">
        <v>77.059597697647874</v>
      </c>
      <c r="I261" t="s">
        <v>210</v>
      </c>
      <c r="J261">
        <v>1992</v>
      </c>
      <c r="L261" s="1"/>
      <c r="M261" s="1"/>
    </row>
    <row r="262" spans="1:13" x14ac:dyDescent="0.35">
      <c r="A262" t="s">
        <v>452</v>
      </c>
      <c r="B262" t="s">
        <v>133</v>
      </c>
      <c r="C262" t="s">
        <v>97</v>
      </c>
      <c r="D262" s="1">
        <v>77.261994497638483</v>
      </c>
      <c r="E262" s="1">
        <v>72.503002456887373</v>
      </c>
      <c r="F262" s="1">
        <v>71.499101357928154</v>
      </c>
      <c r="G262" s="1">
        <v>72.143540909060036</v>
      </c>
      <c r="H262" s="1">
        <v>75.490271935721381</v>
      </c>
      <c r="I262" t="s">
        <v>212</v>
      </c>
      <c r="J262">
        <v>1993</v>
      </c>
      <c r="L262" s="1"/>
      <c r="M262" s="1"/>
    </row>
    <row r="263" spans="1:13" x14ac:dyDescent="0.35">
      <c r="A263" t="s">
        <v>453</v>
      </c>
      <c r="B263" t="s">
        <v>133</v>
      </c>
      <c r="C263" t="s">
        <v>99</v>
      </c>
      <c r="D263" s="1">
        <v>75.792811655512395</v>
      </c>
      <c r="E263" s="1">
        <v>71.603790425972292</v>
      </c>
      <c r="F263" s="1">
        <v>71.232120615792311</v>
      </c>
      <c r="G263" s="1">
        <v>71.484558564493966</v>
      </c>
      <c r="H263" s="1">
        <v>74.214128535945534</v>
      </c>
      <c r="I263" t="s">
        <v>214</v>
      </c>
      <c r="J263">
        <v>1994</v>
      </c>
      <c r="L263" s="1"/>
      <c r="M263" s="1"/>
    </row>
    <row r="264" spans="1:13" x14ac:dyDescent="0.35">
      <c r="A264" t="s">
        <v>454</v>
      </c>
      <c r="B264" t="s">
        <v>133</v>
      </c>
      <c r="C264" t="s">
        <v>100</v>
      </c>
      <c r="D264" s="1">
        <v>73.668986334557474</v>
      </c>
      <c r="E264" s="1">
        <v>68.708336251786619</v>
      </c>
      <c r="F264" s="1">
        <v>69.892283878806211</v>
      </c>
      <c r="G264" s="1">
        <v>69.083610957777069</v>
      </c>
      <c r="H264" s="1">
        <v>71.948489617893912</v>
      </c>
      <c r="I264" t="s">
        <v>216</v>
      </c>
      <c r="J264">
        <v>1995</v>
      </c>
      <c r="L264" s="1"/>
      <c r="M264" s="1"/>
    </row>
    <row r="265" spans="1:13" x14ac:dyDescent="0.35">
      <c r="A265" t="s">
        <v>455</v>
      </c>
      <c r="B265" t="s">
        <v>133</v>
      </c>
      <c r="C265" t="s">
        <v>101</v>
      </c>
      <c r="D265" s="1">
        <v>73.295080959032362</v>
      </c>
      <c r="E265" s="1">
        <v>69.134130682669451</v>
      </c>
      <c r="F265" s="1">
        <v>67.134197362139034</v>
      </c>
      <c r="G265" s="1">
        <v>68.494581976170025</v>
      </c>
      <c r="H265" s="1">
        <v>71.520688574468323</v>
      </c>
      <c r="I265" t="s">
        <v>218</v>
      </c>
      <c r="J265">
        <v>1996</v>
      </c>
      <c r="L265" s="1"/>
      <c r="M265" s="1"/>
    </row>
    <row r="266" spans="1:13" x14ac:dyDescent="0.35">
      <c r="A266" t="s">
        <v>456</v>
      </c>
      <c r="B266" t="s">
        <v>133</v>
      </c>
      <c r="C266" t="s">
        <v>102</v>
      </c>
      <c r="D266" s="1">
        <v>72.810192498202838</v>
      </c>
      <c r="E266" s="1">
        <v>68.611333310800958</v>
      </c>
      <c r="F266" s="1">
        <v>65.336321613429831</v>
      </c>
      <c r="G266" s="1">
        <v>67.546178418342635</v>
      </c>
      <c r="H266" s="1">
        <v>70.83901936298615</v>
      </c>
      <c r="I266" t="s">
        <v>220</v>
      </c>
      <c r="J266">
        <v>1997</v>
      </c>
      <c r="L266" s="1"/>
      <c r="M266" s="1"/>
    </row>
    <row r="267" spans="1:13" x14ac:dyDescent="0.35">
      <c r="A267" t="s">
        <v>457</v>
      </c>
      <c r="B267" t="s">
        <v>133</v>
      </c>
      <c r="C267" t="s">
        <v>103</v>
      </c>
      <c r="D267" s="1">
        <v>74.965180597585245</v>
      </c>
      <c r="E267" s="1">
        <v>69.33831837814742</v>
      </c>
      <c r="F267" s="1">
        <v>66.421198099515067</v>
      </c>
      <c r="G267" s="1">
        <v>68.382703483410396</v>
      </c>
      <c r="H267" s="1">
        <v>72.49888529199859</v>
      </c>
      <c r="I267" t="s">
        <v>222</v>
      </c>
      <c r="J267">
        <v>1998</v>
      </c>
      <c r="L267" s="1"/>
      <c r="M267" s="1"/>
    </row>
    <row r="268" spans="1:13" x14ac:dyDescent="0.35">
      <c r="A268" t="s">
        <v>458</v>
      </c>
      <c r="B268" t="s">
        <v>133</v>
      </c>
      <c r="C268" t="s">
        <v>104</v>
      </c>
      <c r="D268" s="1">
        <v>75.355514345457266</v>
      </c>
      <c r="E268" s="1">
        <v>71.208077140881272</v>
      </c>
      <c r="F268" s="1">
        <v>69.484141773361529</v>
      </c>
      <c r="G268" s="1">
        <v>70.634272221547832</v>
      </c>
      <c r="H268" s="1">
        <v>73.625637136622615</v>
      </c>
      <c r="I268" t="s">
        <v>182</v>
      </c>
      <c r="J268">
        <v>1999</v>
      </c>
      <c r="L268" s="1"/>
      <c r="M268" s="1"/>
    </row>
    <row r="269" spans="1:13" x14ac:dyDescent="0.35">
      <c r="A269" t="s">
        <v>459</v>
      </c>
      <c r="B269" t="s">
        <v>133</v>
      </c>
      <c r="C269" t="s">
        <v>105</v>
      </c>
      <c r="D269" s="1">
        <v>76.83469623900389</v>
      </c>
      <c r="E269" s="1">
        <v>74.024976594859965</v>
      </c>
      <c r="F269" s="1">
        <v>71.073583733945782</v>
      </c>
      <c r="G269" s="1">
        <v>73.03999452497392</v>
      </c>
      <c r="H269" s="1">
        <v>75.472012765813275</v>
      </c>
      <c r="I269" t="s">
        <v>225</v>
      </c>
      <c r="J269">
        <v>2000</v>
      </c>
      <c r="L269" s="1"/>
      <c r="M269" s="1"/>
    </row>
    <row r="270" spans="1:13" x14ac:dyDescent="0.35">
      <c r="A270" t="s">
        <v>460</v>
      </c>
      <c r="B270" t="s">
        <v>133</v>
      </c>
      <c r="C270" t="s">
        <v>106</v>
      </c>
      <c r="D270" s="1">
        <v>76.098698885837891</v>
      </c>
      <c r="E270" s="1">
        <v>73.750507901325449</v>
      </c>
      <c r="F270" s="1">
        <v>70.674673666822557</v>
      </c>
      <c r="G270" s="1">
        <v>72.758457100645686</v>
      </c>
      <c r="H270" s="1">
        <v>74.963881906181712</v>
      </c>
      <c r="I270" t="s">
        <v>227</v>
      </c>
      <c r="J270">
        <v>2001</v>
      </c>
      <c r="L270" s="1"/>
      <c r="M270" s="1"/>
    </row>
    <row r="271" spans="1:13" x14ac:dyDescent="0.35">
      <c r="A271" t="s">
        <v>461</v>
      </c>
      <c r="B271" t="s">
        <v>133</v>
      </c>
      <c r="C271" t="s">
        <v>107</v>
      </c>
      <c r="D271" s="1">
        <v>78.00138062890683</v>
      </c>
      <c r="E271" s="1">
        <v>73.677411530753673</v>
      </c>
      <c r="F271" s="1">
        <v>72.416163891129315</v>
      </c>
      <c r="G271" s="1">
        <v>73.323584274288123</v>
      </c>
      <c r="H271" s="1">
        <v>76.421341158177896</v>
      </c>
      <c r="I271" t="s">
        <v>229</v>
      </c>
      <c r="J271">
        <v>2002</v>
      </c>
      <c r="L271" s="1"/>
      <c r="M271" s="1"/>
    </row>
    <row r="272" spans="1:13" x14ac:dyDescent="0.35">
      <c r="A272" t="s">
        <v>462</v>
      </c>
      <c r="B272" t="s">
        <v>133</v>
      </c>
      <c r="C272" t="s">
        <v>114</v>
      </c>
      <c r="D272" s="1">
        <v>78.613863857554179</v>
      </c>
      <c r="E272" s="1">
        <v>75.200372741228321</v>
      </c>
      <c r="F272" s="1">
        <v>71.677038432777579</v>
      </c>
      <c r="G272" s="1">
        <v>74.217851552117395</v>
      </c>
      <c r="H272" s="1">
        <v>77.092220475399088</v>
      </c>
      <c r="I272" t="s">
        <v>231</v>
      </c>
      <c r="J272">
        <v>2003</v>
      </c>
      <c r="L272" s="1"/>
      <c r="M272" s="1"/>
    </row>
    <row r="273" spans="1:13" x14ac:dyDescent="0.35">
      <c r="A273" t="s">
        <v>463</v>
      </c>
      <c r="B273" t="s">
        <v>133</v>
      </c>
      <c r="C273" t="s">
        <v>87</v>
      </c>
      <c r="D273" s="1">
        <v>80.504114618906542</v>
      </c>
      <c r="E273" s="1">
        <v>75.403274288160134</v>
      </c>
      <c r="F273" s="1">
        <v>69.554428974305253</v>
      </c>
      <c r="G273" s="1">
        <v>73.841996901343833</v>
      </c>
      <c r="H273" s="1">
        <v>78.087066011595297</v>
      </c>
      <c r="I273" t="s">
        <v>233</v>
      </c>
      <c r="J273">
        <v>2004</v>
      </c>
      <c r="L273" s="1"/>
      <c r="M273" s="1"/>
    </row>
    <row r="274" spans="1:13" x14ac:dyDescent="0.35">
      <c r="A274" t="s">
        <v>464</v>
      </c>
      <c r="B274" t="s">
        <v>133</v>
      </c>
      <c r="C274" t="s">
        <v>115</v>
      </c>
      <c r="D274" s="1">
        <v>79.617732218459082</v>
      </c>
      <c r="E274" s="1">
        <v>74.842881887728709</v>
      </c>
      <c r="F274" s="1">
        <v>69.107047020881467</v>
      </c>
      <c r="G274" s="1">
        <v>73.423009319463418</v>
      </c>
      <c r="H274" s="1">
        <v>77.263782172054704</v>
      </c>
      <c r="I274" t="s">
        <v>235</v>
      </c>
      <c r="J274">
        <v>2005</v>
      </c>
      <c r="L274" s="1"/>
      <c r="M274" s="1"/>
    </row>
    <row r="275" spans="1:13" x14ac:dyDescent="0.35">
      <c r="A275" t="s">
        <v>465</v>
      </c>
      <c r="B275" t="s">
        <v>133</v>
      </c>
      <c r="C275" t="s">
        <v>116</v>
      </c>
      <c r="D275" s="1">
        <v>79.209289784486643</v>
      </c>
      <c r="E275" s="1">
        <v>76.094012622165835</v>
      </c>
      <c r="F275" s="1">
        <v>68.714001745641639</v>
      </c>
      <c r="G275" s="1">
        <v>74.247234063908522</v>
      </c>
      <c r="H275" s="1">
        <v>77.306907330515656</v>
      </c>
      <c r="I275" t="s">
        <v>237</v>
      </c>
      <c r="J275">
        <v>2006</v>
      </c>
      <c r="L275" s="1"/>
      <c r="M275" s="1"/>
    </row>
    <row r="276" spans="1:13" x14ac:dyDescent="0.35">
      <c r="A276" t="s">
        <v>466</v>
      </c>
      <c r="B276" t="s">
        <v>133</v>
      </c>
      <c r="C276" t="s">
        <v>117</v>
      </c>
      <c r="D276" s="1">
        <v>80.589177527639492</v>
      </c>
      <c r="E276" s="1">
        <v>79.066954860940626</v>
      </c>
      <c r="F276" s="1">
        <v>70.90361671743922</v>
      </c>
      <c r="G276" s="1">
        <v>76.945065436338581</v>
      </c>
      <c r="H276" s="1">
        <v>79.216682096402309</v>
      </c>
      <c r="I276" t="s">
        <v>239</v>
      </c>
      <c r="J276">
        <v>2007</v>
      </c>
      <c r="L276" s="1"/>
      <c r="M276" s="1"/>
    </row>
    <row r="277" spans="1:13" x14ac:dyDescent="0.35">
      <c r="A277" t="s">
        <v>467</v>
      </c>
      <c r="B277" t="s">
        <v>133</v>
      </c>
      <c r="C277" t="s">
        <v>108</v>
      </c>
      <c r="D277" s="1">
        <v>80.79471867664077</v>
      </c>
      <c r="E277" s="1">
        <v>78.596126882135991</v>
      </c>
      <c r="F277" s="1">
        <v>69.573835673059349</v>
      </c>
      <c r="G277" s="1">
        <v>76.23008588934529</v>
      </c>
      <c r="H277" s="1">
        <v>79.068769859137376</v>
      </c>
      <c r="I277" t="s">
        <v>241</v>
      </c>
      <c r="J277">
        <v>2008</v>
      </c>
      <c r="L277" s="1"/>
      <c r="M277" s="1"/>
    </row>
    <row r="278" spans="1:13" x14ac:dyDescent="0.35">
      <c r="A278" t="s">
        <v>468</v>
      </c>
      <c r="B278" t="s">
        <v>133</v>
      </c>
      <c r="C278" t="s">
        <v>109</v>
      </c>
      <c r="D278" s="1">
        <v>80.443810919533462</v>
      </c>
      <c r="E278" s="1">
        <v>78.765533560396847</v>
      </c>
      <c r="F278" s="1">
        <v>67.512469252508339</v>
      </c>
      <c r="G278" s="1">
        <v>75.76866774452759</v>
      </c>
      <c r="H278" s="1">
        <v>78.643642863288164</v>
      </c>
      <c r="I278" t="s">
        <v>181</v>
      </c>
      <c r="J278">
        <v>2009</v>
      </c>
      <c r="L278" s="1"/>
      <c r="M278" s="1"/>
    </row>
    <row r="279" spans="1:13" x14ac:dyDescent="0.35">
      <c r="A279" t="s">
        <v>469</v>
      </c>
      <c r="B279" t="s">
        <v>133</v>
      </c>
      <c r="C279" t="s">
        <v>98</v>
      </c>
      <c r="D279" s="1">
        <v>82.353116785726328</v>
      </c>
      <c r="E279" s="1">
        <v>78.142302093058618</v>
      </c>
      <c r="F279" s="1">
        <v>67.108833990881706</v>
      </c>
      <c r="G279" s="1">
        <v>75.071296256820148</v>
      </c>
      <c r="H279" s="1">
        <v>79.537539471351565</v>
      </c>
      <c r="I279" t="s">
        <v>244</v>
      </c>
      <c r="J279">
        <v>2010</v>
      </c>
      <c r="L279" s="1"/>
      <c r="M279" s="1"/>
    </row>
    <row r="280" spans="1:13" x14ac:dyDescent="0.35">
      <c r="A280" t="s">
        <v>470</v>
      </c>
      <c r="B280" t="s">
        <v>133</v>
      </c>
      <c r="C280" t="s">
        <v>89</v>
      </c>
      <c r="D280" s="1">
        <v>81.101355980481387</v>
      </c>
      <c r="E280" s="1">
        <v>77.846664109653361</v>
      </c>
      <c r="F280" s="1">
        <v>67.385237088153076</v>
      </c>
      <c r="G280" s="1">
        <v>74.88085902465744</v>
      </c>
      <c r="H280" s="1">
        <v>78.676197434554879</v>
      </c>
      <c r="I280" t="s">
        <v>246</v>
      </c>
      <c r="J280">
        <v>2011</v>
      </c>
      <c r="L280" s="1"/>
      <c r="M280" s="1"/>
    </row>
    <row r="281" spans="1:13" x14ac:dyDescent="0.35">
      <c r="A281" t="s">
        <v>471</v>
      </c>
      <c r="B281" t="s">
        <v>133</v>
      </c>
      <c r="C281" t="s">
        <v>90</v>
      </c>
      <c r="D281" s="1">
        <v>80.942989403381262</v>
      </c>
      <c r="E281" s="1">
        <v>78.902091864959317</v>
      </c>
      <c r="F281" s="1">
        <v>67.457167567601815</v>
      </c>
      <c r="G281" s="1">
        <v>75.48219267008524</v>
      </c>
      <c r="H281" s="1">
        <v>78.810757693825934</v>
      </c>
      <c r="I281" t="s">
        <v>248</v>
      </c>
      <c r="J281">
        <v>2012</v>
      </c>
      <c r="L281" s="1"/>
      <c r="M281" s="1"/>
    </row>
    <row r="282" spans="1:13" x14ac:dyDescent="0.35">
      <c r="A282" t="s">
        <v>472</v>
      </c>
      <c r="B282" t="s">
        <v>133</v>
      </c>
      <c r="C282" t="s">
        <v>110</v>
      </c>
      <c r="D282" s="1">
        <v>79.156725172408414</v>
      </c>
      <c r="E282" s="1">
        <v>75.555831920063895</v>
      </c>
      <c r="F282" s="1">
        <v>66.550889049691747</v>
      </c>
      <c r="G282" s="1">
        <v>72.964672088037901</v>
      </c>
      <c r="H282" s="1">
        <v>76.732958004981953</v>
      </c>
      <c r="I282" t="s">
        <v>250</v>
      </c>
      <c r="J282">
        <v>2013</v>
      </c>
      <c r="L282" s="1"/>
      <c r="M282" s="1"/>
    </row>
    <row r="283" spans="1:13" x14ac:dyDescent="0.35">
      <c r="A283" t="s">
        <v>473</v>
      </c>
      <c r="B283" t="s">
        <v>133</v>
      </c>
      <c r="C283" t="s">
        <v>111</v>
      </c>
      <c r="D283" s="1">
        <v>79.104792646012072</v>
      </c>
      <c r="E283" s="1">
        <v>74.819442639454593</v>
      </c>
      <c r="F283" s="1">
        <v>62.801810043736658</v>
      </c>
      <c r="G283" s="1">
        <v>71.375657593839591</v>
      </c>
      <c r="H283" s="1">
        <v>76.032449716377755</v>
      </c>
      <c r="I283" t="s">
        <v>180</v>
      </c>
      <c r="J283">
        <v>2014</v>
      </c>
      <c r="L283" s="1"/>
      <c r="M283" s="1"/>
    </row>
    <row r="284" spans="1:13" x14ac:dyDescent="0.35">
      <c r="A284" t="s">
        <v>474</v>
      </c>
      <c r="B284" t="s">
        <v>133</v>
      </c>
      <c r="C284" t="s">
        <v>91</v>
      </c>
      <c r="D284" s="1">
        <v>79.161474846293927</v>
      </c>
      <c r="E284" s="1">
        <v>75.423488076618852</v>
      </c>
      <c r="F284" s="1">
        <v>63.375264863260583</v>
      </c>
      <c r="G284" s="1">
        <v>72.138167722831923</v>
      </c>
      <c r="H284" s="1">
        <v>76.405030908307609</v>
      </c>
      <c r="I284" t="s">
        <v>253</v>
      </c>
      <c r="J284">
        <v>2015</v>
      </c>
      <c r="L284" s="1"/>
      <c r="M284" s="1"/>
    </row>
    <row r="285" spans="1:13" x14ac:dyDescent="0.35">
      <c r="A285" t="s">
        <v>475</v>
      </c>
      <c r="B285" t="s">
        <v>133</v>
      </c>
      <c r="C285" t="s">
        <v>92</v>
      </c>
      <c r="D285" s="1">
        <v>80.266185068315494</v>
      </c>
      <c r="E285" s="1">
        <v>76.373657727504479</v>
      </c>
      <c r="F285" s="1">
        <v>63.226868794202026</v>
      </c>
      <c r="G285" s="1">
        <v>72.958399370560514</v>
      </c>
      <c r="H285" s="1">
        <v>77.428734169636542</v>
      </c>
      <c r="I285" t="s">
        <v>255</v>
      </c>
      <c r="J285">
        <v>2016</v>
      </c>
      <c r="L285" s="1"/>
      <c r="M285" s="1"/>
    </row>
    <row r="286" spans="1:13" x14ac:dyDescent="0.35">
      <c r="A286" t="s">
        <v>476</v>
      </c>
      <c r="B286" t="s">
        <v>133</v>
      </c>
      <c r="C286" t="s">
        <v>93</v>
      </c>
      <c r="D286" s="1">
        <v>80.802087831272644</v>
      </c>
      <c r="E286" s="1">
        <v>77.385296816467203</v>
      </c>
      <c r="F286" s="1">
        <v>65.520466101323066</v>
      </c>
      <c r="G286" s="1">
        <v>74.469943918751497</v>
      </c>
      <c r="H286" s="1">
        <v>78.352553435317532</v>
      </c>
      <c r="I286" t="s">
        <v>257</v>
      </c>
      <c r="J286">
        <v>2017</v>
      </c>
      <c r="L286" s="1"/>
      <c r="M286" s="1"/>
    </row>
    <row r="287" spans="1:13" x14ac:dyDescent="0.35">
      <c r="A287" t="s">
        <v>477</v>
      </c>
      <c r="B287" t="s">
        <v>133</v>
      </c>
      <c r="C287" t="s">
        <v>112</v>
      </c>
      <c r="D287" s="1">
        <v>82.436972844894214</v>
      </c>
      <c r="E287" s="1">
        <v>79.065247144456691</v>
      </c>
      <c r="F287" s="1">
        <v>67.373802906305841</v>
      </c>
      <c r="G287" s="1">
        <v>76.258634955550434</v>
      </c>
      <c r="H287" s="1">
        <v>80.048925679141334</v>
      </c>
      <c r="I287" t="s">
        <v>259</v>
      </c>
      <c r="J287">
        <v>2018</v>
      </c>
      <c r="L287" s="1"/>
      <c r="M287" s="1"/>
    </row>
    <row r="288" spans="1:13" x14ac:dyDescent="0.35">
      <c r="A288" t="s">
        <v>478</v>
      </c>
      <c r="B288" t="s">
        <v>133</v>
      </c>
      <c r="C288" t="s">
        <v>94</v>
      </c>
      <c r="D288" s="1">
        <v>83.002418698759158</v>
      </c>
      <c r="E288" s="1">
        <v>78.764791451180344</v>
      </c>
      <c r="F288" s="1">
        <v>67.741033265246003</v>
      </c>
      <c r="G288" s="1">
        <v>76.040652522766266</v>
      </c>
      <c r="H288" s="1">
        <v>80.294681676046594</v>
      </c>
      <c r="I288" t="s">
        <v>179</v>
      </c>
      <c r="J288">
        <v>2019</v>
      </c>
      <c r="L288" s="1"/>
      <c r="M288" s="1"/>
    </row>
    <row r="289" spans="1:13" x14ac:dyDescent="0.35">
      <c r="A289" t="s">
        <v>479</v>
      </c>
      <c r="B289" t="s">
        <v>133</v>
      </c>
      <c r="C289" t="s">
        <v>95</v>
      </c>
      <c r="D289" s="1">
        <v>82.168539942212348</v>
      </c>
      <c r="E289" s="1">
        <v>78.200609428440103</v>
      </c>
      <c r="F289" s="1">
        <v>64.943419191953012</v>
      </c>
      <c r="G289" s="1">
        <v>74.745241654232757</v>
      </c>
      <c r="H289" s="1">
        <v>79.275400269989689</v>
      </c>
      <c r="I289" t="s">
        <v>262</v>
      </c>
      <c r="J289">
        <v>2020</v>
      </c>
      <c r="L289" s="1"/>
      <c r="M289" s="1"/>
    </row>
    <row r="290" spans="1:13" x14ac:dyDescent="0.35">
      <c r="A290" t="s">
        <v>480</v>
      </c>
      <c r="B290" t="s">
        <v>133</v>
      </c>
      <c r="C290" t="s">
        <v>113</v>
      </c>
      <c r="D290" s="1">
        <v>64.160067373656148</v>
      </c>
      <c r="E290" s="1">
        <v>67.581694729803189</v>
      </c>
      <c r="F290" s="1">
        <v>56.397685676989141</v>
      </c>
      <c r="G290" s="1">
        <v>64.110601488173231</v>
      </c>
      <c r="H290" s="1">
        <v>64.133335923624159</v>
      </c>
      <c r="I290" t="s">
        <v>264</v>
      </c>
      <c r="J290">
        <v>2021</v>
      </c>
      <c r="L290" s="1"/>
      <c r="M290" s="1"/>
    </row>
    <row r="291" spans="1:13" x14ac:dyDescent="0.35">
      <c r="A291" t="s">
        <v>624</v>
      </c>
      <c r="B291" t="s">
        <v>133</v>
      </c>
      <c r="C291" t="s">
        <v>593</v>
      </c>
      <c r="D291" s="1">
        <v>69.934060852914939</v>
      </c>
      <c r="E291" s="1">
        <v>65.369760843302743</v>
      </c>
      <c r="F291" s="1">
        <v>59.216081840257203</v>
      </c>
      <c r="G291" s="1">
        <v>63.673422240779523</v>
      </c>
      <c r="H291" s="1">
        <v>66.602337122899087</v>
      </c>
      <c r="I291" t="s">
        <v>594</v>
      </c>
      <c r="J291">
        <v>2022</v>
      </c>
      <c r="L291" s="1"/>
      <c r="M291" s="1"/>
    </row>
    <row r="292" spans="1:13" x14ac:dyDescent="0.35">
      <c r="A292" t="s">
        <v>625</v>
      </c>
      <c r="B292" t="s">
        <v>133</v>
      </c>
      <c r="C292" t="s">
        <v>596</v>
      </c>
      <c r="D292" s="1">
        <v>83.411817617411856</v>
      </c>
      <c r="E292" s="1">
        <v>79.822546901023145</v>
      </c>
      <c r="F292" s="1">
        <v>70.472142514051583</v>
      </c>
      <c r="G292" s="1">
        <v>77.510583112587781</v>
      </c>
      <c r="H292" s="1">
        <v>81.018832054423129</v>
      </c>
      <c r="I292" t="s">
        <v>597</v>
      </c>
      <c r="J292">
        <v>2023</v>
      </c>
      <c r="L292" s="1"/>
      <c r="M292" s="1"/>
    </row>
    <row r="293" spans="1:13" x14ac:dyDescent="0.35">
      <c r="A293" t="s">
        <v>626</v>
      </c>
      <c r="B293" t="s">
        <v>133</v>
      </c>
      <c r="C293" t="s">
        <v>599</v>
      </c>
      <c r="D293" s="1">
        <v>82.895307648249769</v>
      </c>
      <c r="E293" s="1">
        <v>80.135415140850739</v>
      </c>
      <c r="F293" s="1">
        <v>67.534204641537741</v>
      </c>
      <c r="G293" s="1">
        <v>76.903118030086461</v>
      </c>
      <c r="H293" s="1">
        <v>80.51755351928567</v>
      </c>
      <c r="I293" t="s">
        <v>600</v>
      </c>
      <c r="J293">
        <v>2024</v>
      </c>
      <c r="L293" s="1"/>
      <c r="M293" s="1"/>
    </row>
    <row r="294" spans="1:13" x14ac:dyDescent="0.35">
      <c r="A294" t="s">
        <v>627</v>
      </c>
      <c r="B294" t="s">
        <v>133</v>
      </c>
      <c r="C294" t="s">
        <v>602</v>
      </c>
      <c r="D294" s="1">
        <v>85.462361865675689</v>
      </c>
      <c r="E294" s="1">
        <v>82.787286909220143</v>
      </c>
      <c r="F294" s="1">
        <v>68.943947280027857</v>
      </c>
      <c r="G294" s="1">
        <v>79.10360358695047</v>
      </c>
      <c r="H294" s="1">
        <v>82.941651651965586</v>
      </c>
      <c r="I294" t="s">
        <v>603</v>
      </c>
      <c r="J294">
        <v>2025</v>
      </c>
      <c r="L294" s="1"/>
      <c r="M294" s="1"/>
    </row>
    <row r="295" spans="1:13" x14ac:dyDescent="0.35">
      <c r="A295" t="s">
        <v>657</v>
      </c>
      <c r="B295" t="s">
        <v>133</v>
      </c>
      <c r="C295" t="s">
        <v>650</v>
      </c>
      <c r="D295" s="1">
        <v>84.571100960092267</v>
      </c>
      <c r="E295" s="1">
        <v>82.081261560475355</v>
      </c>
      <c r="F295" s="1">
        <v>69.040117699369176</v>
      </c>
      <c r="G295" s="1">
        <v>78.679672167046846</v>
      </c>
      <c r="H295" s="1">
        <v>82.242961903891612</v>
      </c>
      <c r="I295" t="s">
        <v>651</v>
      </c>
      <c r="J295">
        <v>2026</v>
      </c>
      <c r="L295" s="1"/>
      <c r="M295" s="1"/>
    </row>
    <row r="296" spans="1:13" x14ac:dyDescent="0.35">
      <c r="A296" t="s">
        <v>481</v>
      </c>
      <c r="B296" t="s">
        <v>134</v>
      </c>
      <c r="C296" t="s">
        <v>82</v>
      </c>
      <c r="D296" s="1">
        <v>700.37105214930057</v>
      </c>
      <c r="E296" s="1">
        <v>337.57604444818236</v>
      </c>
      <c r="F296" s="1">
        <v>364.49431925987204</v>
      </c>
      <c r="G296" s="1">
        <v>348.59071442990017</v>
      </c>
      <c r="H296" s="1">
        <v>422.64878401625595</v>
      </c>
      <c r="I296" t="s">
        <v>183</v>
      </c>
      <c r="J296">
        <v>1986</v>
      </c>
      <c r="L296" s="1"/>
      <c r="M296" s="1"/>
    </row>
    <row r="297" spans="1:13" x14ac:dyDescent="0.35">
      <c r="A297" t="s">
        <v>482</v>
      </c>
      <c r="B297" t="s">
        <v>134</v>
      </c>
      <c r="C297" t="s">
        <v>83</v>
      </c>
      <c r="D297" s="1">
        <v>723.05062319494152</v>
      </c>
      <c r="E297" s="1">
        <v>335.97281293061712</v>
      </c>
      <c r="F297" s="1">
        <v>413.55567530685192</v>
      </c>
      <c r="G297" s="1">
        <v>367.54446120254443</v>
      </c>
      <c r="H297" s="1">
        <v>448.44340016807598</v>
      </c>
      <c r="I297" t="s">
        <v>200</v>
      </c>
      <c r="J297">
        <v>1987</v>
      </c>
      <c r="L297" s="1"/>
      <c r="M297" s="1"/>
    </row>
    <row r="298" spans="1:13" x14ac:dyDescent="0.35">
      <c r="A298" t="s">
        <v>483</v>
      </c>
      <c r="B298" t="s">
        <v>134</v>
      </c>
      <c r="C298" t="s">
        <v>84</v>
      </c>
      <c r="D298" s="1">
        <v>717.43078373865569</v>
      </c>
      <c r="E298" s="1">
        <v>349.01801712797101</v>
      </c>
      <c r="F298" s="1">
        <v>461.68410507204896</v>
      </c>
      <c r="G298" s="1">
        <v>392.80950746197493</v>
      </c>
      <c r="H298" s="1">
        <v>467.86611249125627</v>
      </c>
      <c r="I298" t="s">
        <v>202</v>
      </c>
      <c r="J298">
        <v>1988</v>
      </c>
      <c r="L298" s="1"/>
      <c r="M298" s="1"/>
    </row>
    <row r="299" spans="1:13" x14ac:dyDescent="0.35">
      <c r="A299" t="s">
        <v>484</v>
      </c>
      <c r="B299" t="s">
        <v>134</v>
      </c>
      <c r="C299" t="s">
        <v>85</v>
      </c>
      <c r="D299" s="1">
        <v>737.37053006165434</v>
      </c>
      <c r="E299" s="1">
        <v>353.70673074506215</v>
      </c>
      <c r="F299" s="1">
        <v>455.02272618267278</v>
      </c>
      <c r="G299" s="1">
        <v>392.8228016085377</v>
      </c>
      <c r="H299" s="1">
        <v>470.94166739462031</v>
      </c>
      <c r="I299" t="s">
        <v>204</v>
      </c>
      <c r="J299">
        <v>1989</v>
      </c>
      <c r="L299" s="1"/>
      <c r="M299" s="1"/>
    </row>
    <row r="300" spans="1:13" x14ac:dyDescent="0.35">
      <c r="A300" t="s">
        <v>485</v>
      </c>
      <c r="B300" t="s">
        <v>134</v>
      </c>
      <c r="C300" t="s">
        <v>86</v>
      </c>
      <c r="D300" s="1">
        <v>735.04621694212574</v>
      </c>
      <c r="E300" s="1">
        <v>346.05176865194079</v>
      </c>
      <c r="F300" s="1">
        <v>469.69738783693975</v>
      </c>
      <c r="G300" s="1">
        <v>386.70013145957154</v>
      </c>
      <c r="H300" s="1">
        <v>455.53572306103797</v>
      </c>
      <c r="I300" t="s">
        <v>206</v>
      </c>
      <c r="J300">
        <v>1990</v>
      </c>
      <c r="L300" s="1"/>
      <c r="M300" s="1"/>
    </row>
    <row r="301" spans="1:13" x14ac:dyDescent="0.35">
      <c r="A301" t="s">
        <v>486</v>
      </c>
      <c r="B301" t="s">
        <v>134</v>
      </c>
      <c r="C301" t="s">
        <v>88</v>
      </c>
      <c r="D301" s="1">
        <v>804.2338219920357</v>
      </c>
      <c r="E301" s="1">
        <v>380.63748447280608</v>
      </c>
      <c r="F301" s="1">
        <v>504.361646599354</v>
      </c>
      <c r="G301" s="1">
        <v>423.30312633641626</v>
      </c>
      <c r="H301" s="1">
        <v>516.18201017915499</v>
      </c>
      <c r="I301" t="s">
        <v>208</v>
      </c>
      <c r="J301">
        <v>1991</v>
      </c>
      <c r="L301" s="1"/>
      <c r="M301" s="1"/>
    </row>
    <row r="302" spans="1:13" x14ac:dyDescent="0.35">
      <c r="A302" t="s">
        <v>487</v>
      </c>
      <c r="B302" t="s">
        <v>134</v>
      </c>
      <c r="C302" t="s">
        <v>96</v>
      </c>
      <c r="D302" s="1">
        <v>857.37182783986327</v>
      </c>
      <c r="E302" s="1">
        <v>425.41292480661571</v>
      </c>
      <c r="F302" s="1">
        <v>470.29791175612718</v>
      </c>
      <c r="G302" s="1">
        <v>442.05667966489136</v>
      </c>
      <c r="H302" s="1">
        <v>549.93390538981919</v>
      </c>
      <c r="I302" t="s">
        <v>210</v>
      </c>
      <c r="J302">
        <v>1992</v>
      </c>
      <c r="L302" s="1"/>
      <c r="M302" s="1"/>
    </row>
    <row r="303" spans="1:13" x14ac:dyDescent="0.35">
      <c r="A303" t="s">
        <v>488</v>
      </c>
      <c r="B303" t="s">
        <v>134</v>
      </c>
      <c r="C303" t="s">
        <v>97</v>
      </c>
      <c r="D303" s="1">
        <v>834.50811432492878</v>
      </c>
      <c r="E303" s="1">
        <v>415.04247640930299</v>
      </c>
      <c r="F303" s="1">
        <v>420.70636718024872</v>
      </c>
      <c r="G303" s="1">
        <v>417.14536943354716</v>
      </c>
      <c r="H303" s="1">
        <v>541.06843176174857</v>
      </c>
      <c r="I303" t="s">
        <v>212</v>
      </c>
      <c r="J303">
        <v>1993</v>
      </c>
      <c r="L303" s="1"/>
      <c r="M303" s="1"/>
    </row>
    <row r="304" spans="1:13" x14ac:dyDescent="0.35">
      <c r="A304" t="s">
        <v>489</v>
      </c>
      <c r="B304" t="s">
        <v>134</v>
      </c>
      <c r="C304" t="s">
        <v>99</v>
      </c>
      <c r="D304" s="1">
        <v>859.67638113617761</v>
      </c>
      <c r="E304" s="1">
        <v>439.02762602709305</v>
      </c>
      <c r="F304" s="1">
        <v>477.74937426101377</v>
      </c>
      <c r="G304" s="1">
        <v>452.37297141390434</v>
      </c>
      <c r="H304" s="1">
        <v>570.02353012673893</v>
      </c>
      <c r="I304" t="s">
        <v>214</v>
      </c>
      <c r="J304">
        <v>1994</v>
      </c>
      <c r="L304" s="1"/>
      <c r="M304" s="1"/>
    </row>
    <row r="305" spans="1:13" x14ac:dyDescent="0.35">
      <c r="A305" t="s">
        <v>490</v>
      </c>
      <c r="B305" t="s">
        <v>134</v>
      </c>
      <c r="C305" t="s">
        <v>100</v>
      </c>
      <c r="D305" s="1">
        <v>867.29109154415482</v>
      </c>
      <c r="E305" s="1">
        <v>470.96771941111166</v>
      </c>
      <c r="F305" s="1">
        <v>510.00664282064383</v>
      </c>
      <c r="G305" s="1">
        <v>484.73969705586643</v>
      </c>
      <c r="H305" s="1">
        <v>598.98199154209112</v>
      </c>
      <c r="I305" t="s">
        <v>216</v>
      </c>
      <c r="J305">
        <v>1995</v>
      </c>
      <c r="L305" s="1"/>
      <c r="M305" s="1"/>
    </row>
    <row r="306" spans="1:13" x14ac:dyDescent="0.35">
      <c r="A306" t="s">
        <v>491</v>
      </c>
      <c r="B306" t="s">
        <v>134</v>
      </c>
      <c r="C306" t="s">
        <v>101</v>
      </c>
      <c r="D306" s="1">
        <v>872.50439385807044</v>
      </c>
      <c r="E306" s="1">
        <v>485.28681552365765</v>
      </c>
      <c r="F306" s="1">
        <v>526.2473337745115</v>
      </c>
      <c r="G306" s="1">
        <v>500.01018601751252</v>
      </c>
      <c r="H306" s="1">
        <v>615.4900466198884</v>
      </c>
      <c r="I306" t="s">
        <v>218</v>
      </c>
      <c r="J306">
        <v>1996</v>
      </c>
      <c r="L306" s="1"/>
      <c r="M306" s="1"/>
    </row>
    <row r="307" spans="1:13" x14ac:dyDescent="0.35">
      <c r="A307" t="s">
        <v>492</v>
      </c>
      <c r="B307" t="s">
        <v>134</v>
      </c>
      <c r="C307" t="s">
        <v>102</v>
      </c>
      <c r="D307" s="1">
        <v>888.5313658798558</v>
      </c>
      <c r="E307" s="1">
        <v>492.1141101184819</v>
      </c>
      <c r="F307" s="1">
        <v>534.1599384798709</v>
      </c>
      <c r="G307" s="1">
        <v>507.40628566965086</v>
      </c>
      <c r="H307" s="1">
        <v>632.89563868449886</v>
      </c>
      <c r="I307" t="s">
        <v>220</v>
      </c>
      <c r="J307">
        <v>1997</v>
      </c>
      <c r="L307" s="1"/>
      <c r="M307" s="1"/>
    </row>
    <row r="308" spans="1:13" x14ac:dyDescent="0.35">
      <c r="A308" t="s">
        <v>493</v>
      </c>
      <c r="B308" t="s">
        <v>134</v>
      </c>
      <c r="C308" t="s">
        <v>103</v>
      </c>
      <c r="D308" s="1">
        <v>907.56666388073427</v>
      </c>
      <c r="E308" s="1">
        <v>503.40811572495613</v>
      </c>
      <c r="F308" s="1">
        <v>532.43527678968428</v>
      </c>
      <c r="G308" s="1">
        <v>513.9152149803466</v>
      </c>
      <c r="H308" s="1">
        <v>641.76148149908261</v>
      </c>
      <c r="I308" t="s">
        <v>222</v>
      </c>
      <c r="J308">
        <v>1998</v>
      </c>
      <c r="L308" s="1"/>
      <c r="M308" s="1"/>
    </row>
    <row r="309" spans="1:13" x14ac:dyDescent="0.35">
      <c r="A309" t="s">
        <v>494</v>
      </c>
      <c r="B309" t="s">
        <v>134</v>
      </c>
      <c r="C309" t="s">
        <v>104</v>
      </c>
      <c r="D309" s="1">
        <v>902.25987741198549</v>
      </c>
      <c r="E309" s="1">
        <v>494.440578599932</v>
      </c>
      <c r="F309" s="1">
        <v>534.19566061278249</v>
      </c>
      <c r="G309" s="1">
        <v>508.77398473953997</v>
      </c>
      <c r="H309" s="1">
        <v>638.18869266247384</v>
      </c>
      <c r="I309" t="s">
        <v>182</v>
      </c>
      <c r="J309">
        <v>1999</v>
      </c>
      <c r="L309" s="1"/>
      <c r="M309" s="1"/>
    </row>
    <row r="310" spans="1:13" x14ac:dyDescent="0.35">
      <c r="A310" t="s">
        <v>495</v>
      </c>
      <c r="B310" t="s">
        <v>134</v>
      </c>
      <c r="C310" t="s">
        <v>105</v>
      </c>
      <c r="D310" s="1">
        <v>904.49642119046109</v>
      </c>
      <c r="E310" s="1">
        <v>494.54639393962771</v>
      </c>
      <c r="F310" s="1">
        <v>577.48561313016478</v>
      </c>
      <c r="G310" s="1">
        <v>522.3950937063654</v>
      </c>
      <c r="H310" s="1">
        <v>653.31153393415173</v>
      </c>
      <c r="I310" t="s">
        <v>225</v>
      </c>
      <c r="J310">
        <v>2000</v>
      </c>
      <c r="L310" s="1"/>
      <c r="M310" s="1"/>
    </row>
    <row r="311" spans="1:13" x14ac:dyDescent="0.35">
      <c r="A311" t="s">
        <v>496</v>
      </c>
      <c r="B311" t="s">
        <v>134</v>
      </c>
      <c r="C311" t="s">
        <v>106</v>
      </c>
      <c r="D311" s="1">
        <v>885.50470309861043</v>
      </c>
      <c r="E311" s="1">
        <v>508.71611171153279</v>
      </c>
      <c r="F311" s="1">
        <v>600.12078191284229</v>
      </c>
      <c r="G311" s="1">
        <v>538.16496038227672</v>
      </c>
      <c r="H311" s="1">
        <v>670.70873572327923</v>
      </c>
      <c r="I311" t="s">
        <v>227</v>
      </c>
      <c r="J311">
        <v>2001</v>
      </c>
      <c r="L311" s="1"/>
      <c r="M311" s="1"/>
    </row>
    <row r="312" spans="1:13" x14ac:dyDescent="0.35">
      <c r="A312" t="s">
        <v>497</v>
      </c>
      <c r="B312" t="s">
        <v>134</v>
      </c>
      <c r="C312" t="s">
        <v>107</v>
      </c>
      <c r="D312" s="1">
        <v>928.56767880103712</v>
      </c>
      <c r="E312" s="1">
        <v>539.68696329813974</v>
      </c>
      <c r="F312" s="1">
        <v>571.35077471365139</v>
      </c>
      <c r="G312" s="1">
        <v>550.62311991100637</v>
      </c>
      <c r="H312" s="1">
        <v>695.85065463796411</v>
      </c>
      <c r="I312" t="s">
        <v>229</v>
      </c>
      <c r="J312">
        <v>2002</v>
      </c>
      <c r="L312" s="1"/>
      <c r="M312" s="1"/>
    </row>
    <row r="313" spans="1:13" x14ac:dyDescent="0.35">
      <c r="A313" t="s">
        <v>498</v>
      </c>
      <c r="B313" t="s">
        <v>134</v>
      </c>
      <c r="C313" t="s">
        <v>114</v>
      </c>
      <c r="D313" s="1">
        <v>985.19351944693653</v>
      </c>
      <c r="E313" s="1">
        <v>581.05373522805985</v>
      </c>
      <c r="F313" s="1">
        <v>585.96586815475905</v>
      </c>
      <c r="G313" s="1">
        <v>582.79506261495783</v>
      </c>
      <c r="H313" s="1">
        <v>740.00079613236426</v>
      </c>
      <c r="I313" t="s">
        <v>231</v>
      </c>
      <c r="J313">
        <v>2003</v>
      </c>
      <c r="L313" s="1"/>
      <c r="M313" s="1"/>
    </row>
    <row r="314" spans="1:13" x14ac:dyDescent="0.35">
      <c r="A314" t="s">
        <v>499</v>
      </c>
      <c r="B314" t="s">
        <v>134</v>
      </c>
      <c r="C314" t="s">
        <v>87</v>
      </c>
      <c r="D314" s="1">
        <v>998.70063994749148</v>
      </c>
      <c r="E314" s="1">
        <v>621.30196840012979</v>
      </c>
      <c r="F314" s="1">
        <v>625.14112481098061</v>
      </c>
      <c r="G314" s="1">
        <v>622.62050735734738</v>
      </c>
      <c r="H314" s="1">
        <v>770.98482843216368</v>
      </c>
      <c r="I314" t="s">
        <v>233</v>
      </c>
      <c r="J314">
        <v>2004</v>
      </c>
      <c r="L314" s="1"/>
      <c r="M314" s="1"/>
    </row>
    <row r="315" spans="1:13" x14ac:dyDescent="0.35">
      <c r="A315" t="s">
        <v>500</v>
      </c>
      <c r="B315" t="s">
        <v>134</v>
      </c>
      <c r="C315" t="s">
        <v>115</v>
      </c>
      <c r="D315" s="1">
        <v>1010.7361213592233</v>
      </c>
      <c r="E315" s="1">
        <v>643.68954213193422</v>
      </c>
      <c r="F315" s="1">
        <v>635.66512509916993</v>
      </c>
      <c r="G315" s="1">
        <v>641.14812102418273</v>
      </c>
      <c r="H315" s="1">
        <v>784.1506289668489</v>
      </c>
      <c r="I315" t="s">
        <v>235</v>
      </c>
      <c r="J315">
        <v>2005</v>
      </c>
      <c r="L315" s="1"/>
      <c r="M315" s="1"/>
    </row>
    <row r="316" spans="1:13" x14ac:dyDescent="0.35">
      <c r="A316" t="s">
        <v>501</v>
      </c>
      <c r="B316" t="s">
        <v>134</v>
      </c>
      <c r="C316" t="s">
        <v>116</v>
      </c>
      <c r="D316" s="1">
        <v>1050.229002795533</v>
      </c>
      <c r="E316" s="1">
        <v>635.54802838129046</v>
      </c>
      <c r="F316" s="1">
        <v>660.61481006604185</v>
      </c>
      <c r="G316" s="1">
        <v>643.0164902131994</v>
      </c>
      <c r="H316" s="1">
        <v>798.38226747455963</v>
      </c>
      <c r="I316" t="s">
        <v>237</v>
      </c>
      <c r="J316">
        <v>2006</v>
      </c>
      <c r="L316" s="1"/>
      <c r="M316" s="1"/>
    </row>
    <row r="317" spans="1:13" x14ac:dyDescent="0.35">
      <c r="A317" t="s">
        <v>502</v>
      </c>
      <c r="B317" t="s">
        <v>134</v>
      </c>
      <c r="C317" t="s">
        <v>117</v>
      </c>
      <c r="D317" s="1">
        <v>1060.0446802822414</v>
      </c>
      <c r="E317" s="1">
        <v>654.06555589673758</v>
      </c>
      <c r="F317" s="1">
        <v>702.948908426147</v>
      </c>
      <c r="G317" s="1">
        <v>668.55163257062156</v>
      </c>
      <c r="H317" s="1">
        <v>823.61335002354156</v>
      </c>
      <c r="I317" t="s">
        <v>239</v>
      </c>
      <c r="J317">
        <v>2007</v>
      </c>
      <c r="L317" s="1"/>
      <c r="M317" s="1"/>
    </row>
    <row r="318" spans="1:13" x14ac:dyDescent="0.35">
      <c r="A318" t="s">
        <v>503</v>
      </c>
      <c r="B318" t="s">
        <v>134</v>
      </c>
      <c r="C318" t="s">
        <v>108</v>
      </c>
      <c r="D318" s="1">
        <v>1064.1522985296024</v>
      </c>
      <c r="E318" s="1">
        <v>677.41399470413967</v>
      </c>
      <c r="F318" s="1">
        <v>734.64141450664795</v>
      </c>
      <c r="G318" s="1">
        <v>694.42415132578958</v>
      </c>
      <c r="H318" s="1">
        <v>845.02053833513196</v>
      </c>
      <c r="I318" t="s">
        <v>241</v>
      </c>
      <c r="J318">
        <v>2008</v>
      </c>
      <c r="L318" s="1"/>
      <c r="M318" s="1"/>
    </row>
    <row r="319" spans="1:13" x14ac:dyDescent="0.35">
      <c r="A319" t="s">
        <v>504</v>
      </c>
      <c r="B319" t="s">
        <v>134</v>
      </c>
      <c r="C319" t="s">
        <v>109</v>
      </c>
      <c r="D319" s="1">
        <v>1090.9079156378957</v>
      </c>
      <c r="E319" s="1">
        <v>706.04934926745091</v>
      </c>
      <c r="F319" s="1">
        <v>748.95294849207176</v>
      </c>
      <c r="G319" s="1">
        <v>718.97961962887427</v>
      </c>
      <c r="H319" s="1">
        <v>875.11644106188271</v>
      </c>
      <c r="I319" t="s">
        <v>181</v>
      </c>
      <c r="J319">
        <v>2009</v>
      </c>
      <c r="L319" s="1"/>
      <c r="M319" s="1"/>
    </row>
    <row r="320" spans="1:13" x14ac:dyDescent="0.35">
      <c r="A320" t="s">
        <v>505</v>
      </c>
      <c r="B320" t="s">
        <v>134</v>
      </c>
      <c r="C320" t="s">
        <v>98</v>
      </c>
      <c r="D320" s="1">
        <v>1093.252206987831</v>
      </c>
      <c r="E320" s="1">
        <v>713.87305564580379</v>
      </c>
      <c r="F320" s="1">
        <v>708.59588699587005</v>
      </c>
      <c r="G320" s="1">
        <v>712.17827944384351</v>
      </c>
      <c r="H320" s="1">
        <v>869.73336663372049</v>
      </c>
      <c r="I320" t="s">
        <v>244</v>
      </c>
      <c r="J320">
        <v>2010</v>
      </c>
      <c r="L320" s="1"/>
      <c r="M320" s="1"/>
    </row>
    <row r="321" spans="1:13" x14ac:dyDescent="0.35">
      <c r="A321" t="s">
        <v>506</v>
      </c>
      <c r="B321" t="s">
        <v>134</v>
      </c>
      <c r="C321" t="s">
        <v>89</v>
      </c>
      <c r="D321" s="1">
        <v>1109.979678687474</v>
      </c>
      <c r="E321" s="1">
        <v>730.52469630450537</v>
      </c>
      <c r="F321" s="1">
        <v>713.85450163569294</v>
      </c>
      <c r="G321" s="1">
        <v>725.0432847178912</v>
      </c>
      <c r="H321" s="1">
        <v>883.15793351463356</v>
      </c>
      <c r="I321" t="s">
        <v>246</v>
      </c>
      <c r="J321">
        <v>2011</v>
      </c>
      <c r="L321" s="1"/>
      <c r="M321" s="1"/>
    </row>
    <row r="322" spans="1:13" x14ac:dyDescent="0.35">
      <c r="A322" t="s">
        <v>507</v>
      </c>
      <c r="B322" t="s">
        <v>134</v>
      </c>
      <c r="C322" t="s">
        <v>90</v>
      </c>
      <c r="D322" s="1">
        <v>1121.3748338502437</v>
      </c>
      <c r="E322" s="1">
        <v>718.79557670865859</v>
      </c>
      <c r="F322" s="1">
        <v>720.61804032776615</v>
      </c>
      <c r="G322" s="1">
        <v>719.40684048994945</v>
      </c>
      <c r="H322" s="1">
        <v>879.31701822888499</v>
      </c>
      <c r="I322" t="s">
        <v>248</v>
      </c>
      <c r="J322">
        <v>2012</v>
      </c>
      <c r="L322" s="1"/>
      <c r="M322" s="1"/>
    </row>
    <row r="323" spans="1:13" x14ac:dyDescent="0.35">
      <c r="A323" t="s">
        <v>508</v>
      </c>
      <c r="B323" t="s">
        <v>134</v>
      </c>
      <c r="C323" t="s">
        <v>110</v>
      </c>
      <c r="D323" s="1">
        <v>1111.4969549426673</v>
      </c>
      <c r="E323" s="1">
        <v>726.92341830659313</v>
      </c>
      <c r="F323" s="1">
        <v>728.61099585912837</v>
      </c>
      <c r="G323" s="1">
        <v>727.46896628504635</v>
      </c>
      <c r="H323" s="1">
        <v>881.21117082265357</v>
      </c>
      <c r="I323" t="s">
        <v>250</v>
      </c>
      <c r="J323">
        <v>2013</v>
      </c>
      <c r="L323" s="1"/>
      <c r="M323" s="1"/>
    </row>
    <row r="324" spans="1:13" x14ac:dyDescent="0.35">
      <c r="A324" t="s">
        <v>509</v>
      </c>
      <c r="B324" t="s">
        <v>134</v>
      </c>
      <c r="C324" t="s">
        <v>111</v>
      </c>
      <c r="D324" s="1">
        <v>1106.2375638982026</v>
      </c>
      <c r="E324" s="1">
        <v>740.87003375645577</v>
      </c>
      <c r="F324" s="1">
        <v>749.30395834928413</v>
      </c>
      <c r="G324" s="1">
        <v>743.51598809666791</v>
      </c>
      <c r="H324" s="1">
        <v>890.29606946939987</v>
      </c>
      <c r="I324" t="s">
        <v>180</v>
      </c>
      <c r="J324">
        <v>2014</v>
      </c>
      <c r="L324" s="1"/>
      <c r="M324" s="1"/>
    </row>
    <row r="325" spans="1:13" x14ac:dyDescent="0.35">
      <c r="A325" t="s">
        <v>510</v>
      </c>
      <c r="B325" t="s">
        <v>134</v>
      </c>
      <c r="C325" t="s">
        <v>91</v>
      </c>
      <c r="D325" s="1">
        <v>1100.9527420242237</v>
      </c>
      <c r="E325" s="1">
        <v>755.54784106953412</v>
      </c>
      <c r="F325" s="1">
        <v>726.19567807004387</v>
      </c>
      <c r="G325" s="1">
        <v>746.41061927456019</v>
      </c>
      <c r="H325" s="1">
        <v>893.39888506244006</v>
      </c>
      <c r="I325" t="s">
        <v>253</v>
      </c>
      <c r="J325">
        <v>2015</v>
      </c>
      <c r="L325" s="1"/>
      <c r="M325" s="1"/>
    </row>
    <row r="326" spans="1:13" x14ac:dyDescent="0.35">
      <c r="A326" t="s">
        <v>511</v>
      </c>
      <c r="B326" t="s">
        <v>134</v>
      </c>
      <c r="C326" t="s">
        <v>92</v>
      </c>
      <c r="D326" s="1">
        <v>1108.7353179263246</v>
      </c>
      <c r="E326" s="1">
        <v>765.22453150799117</v>
      </c>
      <c r="F326" s="1">
        <v>701.32678599168059</v>
      </c>
      <c r="G326" s="1">
        <v>744.96145572772707</v>
      </c>
      <c r="H326" s="1">
        <v>897.23722271806696</v>
      </c>
      <c r="I326" t="s">
        <v>255</v>
      </c>
      <c r="J326">
        <v>2016</v>
      </c>
      <c r="L326" s="1"/>
      <c r="M326" s="1"/>
    </row>
    <row r="327" spans="1:13" x14ac:dyDescent="0.35">
      <c r="A327" t="s">
        <v>512</v>
      </c>
      <c r="B327" t="s">
        <v>134</v>
      </c>
      <c r="C327" t="s">
        <v>93</v>
      </c>
      <c r="D327" s="1">
        <v>1108.273277006223</v>
      </c>
      <c r="E327" s="1">
        <v>770.14936055238672</v>
      </c>
      <c r="F327" s="1">
        <v>688.52093390829282</v>
      </c>
      <c r="G327" s="1">
        <v>744.20266547254664</v>
      </c>
      <c r="H327" s="1">
        <v>895.84198795919701</v>
      </c>
      <c r="I327" t="s">
        <v>257</v>
      </c>
      <c r="J327">
        <v>2017</v>
      </c>
      <c r="L327" s="1"/>
      <c r="M327" s="1"/>
    </row>
    <row r="328" spans="1:13" x14ac:dyDescent="0.35">
      <c r="A328" t="s">
        <v>513</v>
      </c>
      <c r="B328" t="s">
        <v>134</v>
      </c>
      <c r="C328" t="s">
        <v>112</v>
      </c>
      <c r="D328" s="1">
        <v>1109.0698967434471</v>
      </c>
      <c r="E328" s="1">
        <v>781.54132611233945</v>
      </c>
      <c r="F328" s="1">
        <v>689.99326945507642</v>
      </c>
      <c r="G328" s="1">
        <v>751.88255299376647</v>
      </c>
      <c r="H328" s="1">
        <v>903.35450074868754</v>
      </c>
      <c r="I328" t="s">
        <v>259</v>
      </c>
      <c r="J328">
        <v>2018</v>
      </c>
      <c r="L328" s="1"/>
      <c r="M328" s="1"/>
    </row>
    <row r="329" spans="1:13" x14ac:dyDescent="0.35">
      <c r="A329" t="s">
        <v>514</v>
      </c>
      <c r="B329" t="s">
        <v>134</v>
      </c>
      <c r="C329" t="s">
        <v>94</v>
      </c>
      <c r="D329" s="1">
        <v>1114.7193468662565</v>
      </c>
      <c r="E329" s="1">
        <v>781.67337498574273</v>
      </c>
      <c r="F329" s="1">
        <v>696.54728378890763</v>
      </c>
      <c r="G329" s="1">
        <v>753.67067594574291</v>
      </c>
      <c r="H329" s="1">
        <v>908.00510400319388</v>
      </c>
      <c r="I329" t="s">
        <v>179</v>
      </c>
      <c r="J329">
        <v>2019</v>
      </c>
      <c r="L329" s="1"/>
      <c r="M329" s="1"/>
    </row>
    <row r="330" spans="1:13" x14ac:dyDescent="0.35">
      <c r="A330" t="s">
        <v>515</v>
      </c>
      <c r="B330" t="s">
        <v>134</v>
      </c>
      <c r="C330" t="s">
        <v>95</v>
      </c>
      <c r="D330" s="1">
        <v>1120.3988788314639</v>
      </c>
      <c r="E330" s="1">
        <v>768.91959959827386</v>
      </c>
      <c r="F330" s="1">
        <v>688.76700076601901</v>
      </c>
      <c r="G330" s="1">
        <v>741.79667768021761</v>
      </c>
      <c r="H330" s="1">
        <v>900.0624217868608</v>
      </c>
      <c r="I330" t="s">
        <v>262</v>
      </c>
      <c r="J330">
        <v>2020</v>
      </c>
      <c r="L330" s="1"/>
      <c r="M330" s="1"/>
    </row>
    <row r="331" spans="1:13" x14ac:dyDescent="0.35">
      <c r="A331" t="s">
        <v>516</v>
      </c>
      <c r="B331" t="s">
        <v>134</v>
      </c>
      <c r="C331" t="s">
        <v>113</v>
      </c>
      <c r="D331" s="1">
        <v>1148.4406472565665</v>
      </c>
      <c r="E331" s="1">
        <v>813.84353377298646</v>
      </c>
      <c r="F331" s="1">
        <v>635.25998254174317</v>
      </c>
      <c r="G331" s="1">
        <v>738.7970371763821</v>
      </c>
      <c r="H331" s="1">
        <v>858.4572472886332</v>
      </c>
      <c r="I331" t="s">
        <v>264</v>
      </c>
      <c r="J331">
        <v>2021</v>
      </c>
      <c r="L331" s="1"/>
      <c r="M331" s="1"/>
    </row>
    <row r="332" spans="1:13" x14ac:dyDescent="0.35">
      <c r="A332" t="s">
        <v>628</v>
      </c>
      <c r="B332" t="s">
        <v>134</v>
      </c>
      <c r="C332" t="s">
        <v>593</v>
      </c>
      <c r="D332" s="1">
        <v>1072.6450637387177</v>
      </c>
      <c r="E332" s="1">
        <v>867.86867787852384</v>
      </c>
      <c r="F332" s="1">
        <v>666.94232584950851</v>
      </c>
      <c r="G332" s="1">
        <v>790.82661865020384</v>
      </c>
      <c r="H332" s="1">
        <v>883.66380085642163</v>
      </c>
      <c r="I332" t="s">
        <v>594</v>
      </c>
      <c r="J332">
        <v>2022</v>
      </c>
      <c r="L332" s="1"/>
      <c r="M332" s="1"/>
    </row>
    <row r="333" spans="1:13" x14ac:dyDescent="0.35">
      <c r="A333" t="s">
        <v>629</v>
      </c>
      <c r="B333" t="s">
        <v>134</v>
      </c>
      <c r="C333" t="s">
        <v>596</v>
      </c>
      <c r="D333" s="1">
        <v>1145.4613588101581</v>
      </c>
      <c r="E333" s="1">
        <v>823.27188608922711</v>
      </c>
      <c r="F333" s="1">
        <v>686.44519534568508</v>
      </c>
      <c r="G333" s="1">
        <v>779.67559109240324</v>
      </c>
      <c r="H333" s="1">
        <v>934.23651021655303</v>
      </c>
      <c r="I333" t="s">
        <v>597</v>
      </c>
      <c r="J333">
        <v>2023</v>
      </c>
      <c r="L333" s="1"/>
      <c r="M333" s="1"/>
    </row>
    <row r="334" spans="1:13" x14ac:dyDescent="0.35">
      <c r="A334" t="s">
        <v>630</v>
      </c>
      <c r="B334" t="s">
        <v>134</v>
      </c>
      <c r="C334" t="s">
        <v>599</v>
      </c>
      <c r="D334" s="1">
        <v>1156.0046571345199</v>
      </c>
      <c r="E334" s="1">
        <v>842.87319322872543</v>
      </c>
      <c r="F334" s="1">
        <v>685.31398826796192</v>
      </c>
      <c r="G334" s="1">
        <v>790.21507519694433</v>
      </c>
      <c r="H334" s="1">
        <v>948.94532470317654</v>
      </c>
      <c r="I334" t="s">
        <v>600</v>
      </c>
      <c r="J334">
        <v>2024</v>
      </c>
      <c r="L334" s="1"/>
      <c r="M334" s="1"/>
    </row>
    <row r="335" spans="1:13" x14ac:dyDescent="0.35">
      <c r="A335" t="s">
        <v>631</v>
      </c>
      <c r="B335" t="s">
        <v>134</v>
      </c>
      <c r="C335" t="s">
        <v>602</v>
      </c>
      <c r="D335" s="1">
        <v>1181.9406219027744</v>
      </c>
      <c r="E335" s="1">
        <v>852.60443481645075</v>
      </c>
      <c r="F335" s="1">
        <v>688.02380379278918</v>
      </c>
      <c r="G335" s="1">
        <v>794.51762325049378</v>
      </c>
      <c r="H335" s="1">
        <v>960.88596214947768</v>
      </c>
      <c r="I335" t="s">
        <v>603</v>
      </c>
      <c r="J335">
        <v>2025</v>
      </c>
      <c r="L335" s="1"/>
      <c r="M335" s="1"/>
    </row>
    <row r="336" spans="1:13" x14ac:dyDescent="0.35">
      <c r="A336" t="s">
        <v>658</v>
      </c>
      <c r="B336" t="s">
        <v>134</v>
      </c>
      <c r="C336" t="s">
        <v>650</v>
      </c>
      <c r="D336" s="1">
        <v>1189.1957428493172</v>
      </c>
      <c r="E336" s="1">
        <v>865.43768521107074</v>
      </c>
      <c r="F336" s="1">
        <v>710.08377171934842</v>
      </c>
      <c r="G336" s="1">
        <v>812.65483306312933</v>
      </c>
      <c r="H336" s="1">
        <v>978.38311386361988</v>
      </c>
      <c r="I336" t="s">
        <v>651</v>
      </c>
      <c r="J336">
        <v>2026</v>
      </c>
      <c r="L336" s="1"/>
      <c r="M336" s="1"/>
    </row>
    <row r="337" spans="1:13" x14ac:dyDescent="0.35">
      <c r="A337" t="s">
        <v>517</v>
      </c>
      <c r="B337" t="s">
        <v>135</v>
      </c>
      <c r="C337" t="s">
        <v>82</v>
      </c>
      <c r="D337" s="1">
        <v>110.36337534871409</v>
      </c>
      <c r="E337" s="1">
        <v>41.818464708479638</v>
      </c>
      <c r="F337" s="1">
        <v>29.189251751276934</v>
      </c>
      <c r="G337" s="1">
        <v>36.650725920404966</v>
      </c>
      <c r="H337" s="1">
        <v>53.874799239549155</v>
      </c>
      <c r="I337" t="s">
        <v>183</v>
      </c>
      <c r="J337">
        <v>1986</v>
      </c>
      <c r="L337" s="1"/>
      <c r="M337" s="1"/>
    </row>
    <row r="338" spans="1:13" x14ac:dyDescent="0.35">
      <c r="A338" t="s">
        <v>518</v>
      </c>
      <c r="B338" t="s">
        <v>135</v>
      </c>
      <c r="C338" t="s">
        <v>83</v>
      </c>
      <c r="D338" s="1">
        <v>110.25409466422315</v>
      </c>
      <c r="E338" s="1">
        <v>42.069957490277034</v>
      </c>
      <c r="F338" s="1">
        <v>30.643826906824014</v>
      </c>
      <c r="G338" s="1">
        <v>37.420196385298873</v>
      </c>
      <c r="H338" s="1">
        <v>55.437669441028589</v>
      </c>
      <c r="I338" t="s">
        <v>200</v>
      </c>
      <c r="J338">
        <v>1987</v>
      </c>
      <c r="L338" s="1"/>
      <c r="M338" s="1"/>
    </row>
    <row r="339" spans="1:13" x14ac:dyDescent="0.35">
      <c r="A339" t="s">
        <v>519</v>
      </c>
      <c r="B339" t="s">
        <v>135</v>
      </c>
      <c r="C339" t="s">
        <v>84</v>
      </c>
      <c r="D339" s="1">
        <v>106.54649744348413</v>
      </c>
      <c r="E339" s="1">
        <v>41.552327667340897</v>
      </c>
      <c r="F339" s="1">
        <v>31.251786911791164</v>
      </c>
      <c r="G339" s="1">
        <v>37.5486736915717</v>
      </c>
      <c r="H339" s="1">
        <v>56.076570557436632</v>
      </c>
      <c r="I339" t="s">
        <v>202</v>
      </c>
      <c r="J339">
        <v>1988</v>
      </c>
      <c r="L339" s="1"/>
      <c r="M339" s="1"/>
    </row>
    <row r="340" spans="1:13" x14ac:dyDescent="0.35">
      <c r="A340" t="s">
        <v>520</v>
      </c>
      <c r="B340" t="s">
        <v>135</v>
      </c>
      <c r="C340" t="s">
        <v>85</v>
      </c>
      <c r="D340" s="1">
        <v>106.49785244341457</v>
      </c>
      <c r="E340" s="1">
        <v>38.983491099571189</v>
      </c>
      <c r="F340" s="1">
        <v>30.264032998129466</v>
      </c>
      <c r="G340" s="1">
        <v>35.617083460639897</v>
      </c>
      <c r="H340" s="1">
        <v>54.720611391466591</v>
      </c>
      <c r="I340" t="s">
        <v>204</v>
      </c>
      <c r="J340">
        <v>1989</v>
      </c>
      <c r="L340" s="1"/>
      <c r="M340" s="1"/>
    </row>
    <row r="341" spans="1:13" x14ac:dyDescent="0.35">
      <c r="A341" t="s">
        <v>521</v>
      </c>
      <c r="B341" t="s">
        <v>135</v>
      </c>
      <c r="C341" t="s">
        <v>86</v>
      </c>
      <c r="D341" s="1">
        <v>112.36068606582042</v>
      </c>
      <c r="E341" s="1">
        <v>33.8515512942163</v>
      </c>
      <c r="F341" s="1">
        <v>29.142536918345968</v>
      </c>
      <c r="G341" s="1">
        <v>32.303467940528428</v>
      </c>
      <c r="H341" s="1">
        <v>52.001929782423247</v>
      </c>
      <c r="I341" t="s">
        <v>206</v>
      </c>
      <c r="J341">
        <v>1990</v>
      </c>
      <c r="L341" s="1"/>
      <c r="M341" s="1"/>
    </row>
    <row r="342" spans="1:13" x14ac:dyDescent="0.35">
      <c r="A342" t="s">
        <v>522</v>
      </c>
      <c r="B342" t="s">
        <v>135</v>
      </c>
      <c r="C342" t="s">
        <v>88</v>
      </c>
      <c r="D342" s="1">
        <v>116.97387258696503</v>
      </c>
      <c r="E342" s="1">
        <v>37.862133131987235</v>
      </c>
      <c r="F342" s="1">
        <v>33.953948525260749</v>
      </c>
      <c r="G342" s="1">
        <v>36.514415742744255</v>
      </c>
      <c r="H342" s="1">
        <v>59.196961662746375</v>
      </c>
      <c r="I342" t="s">
        <v>208</v>
      </c>
      <c r="J342">
        <v>1991</v>
      </c>
      <c r="L342" s="1"/>
      <c r="M342" s="1"/>
    </row>
    <row r="343" spans="1:13" x14ac:dyDescent="0.35">
      <c r="A343" t="s">
        <v>523</v>
      </c>
      <c r="B343" t="s">
        <v>135</v>
      </c>
      <c r="C343" t="s">
        <v>96</v>
      </c>
      <c r="D343" s="1">
        <v>118.88756368449718</v>
      </c>
      <c r="E343" s="1">
        <v>38.22557550698042</v>
      </c>
      <c r="F343" s="1">
        <v>30.710672983689783</v>
      </c>
      <c r="G343" s="1">
        <v>35.438982396857043</v>
      </c>
      <c r="H343" s="1">
        <v>60.090765568634509</v>
      </c>
      <c r="I343" t="s">
        <v>210</v>
      </c>
      <c r="J343">
        <v>1992</v>
      </c>
      <c r="L343" s="1"/>
      <c r="M343" s="1"/>
    </row>
    <row r="344" spans="1:13" x14ac:dyDescent="0.35">
      <c r="A344" t="s">
        <v>524</v>
      </c>
      <c r="B344" t="s">
        <v>135</v>
      </c>
      <c r="C344" t="s">
        <v>97</v>
      </c>
      <c r="D344" s="1">
        <v>116.13967822285483</v>
      </c>
      <c r="E344" s="1">
        <v>37.585360613182729</v>
      </c>
      <c r="F344" s="1">
        <v>30.28749211063672</v>
      </c>
      <c r="G344" s="1">
        <v>34.875803281219419</v>
      </c>
      <c r="H344" s="1">
        <v>59.284096134391959</v>
      </c>
      <c r="I344" t="s">
        <v>212</v>
      </c>
      <c r="J344">
        <v>1993</v>
      </c>
      <c r="L344" s="1"/>
      <c r="M344" s="1"/>
    </row>
    <row r="345" spans="1:13" x14ac:dyDescent="0.35">
      <c r="A345" t="s">
        <v>525</v>
      </c>
      <c r="B345" t="s">
        <v>135</v>
      </c>
      <c r="C345" t="s">
        <v>99</v>
      </c>
      <c r="D345" s="1">
        <v>127.60401729550146</v>
      </c>
      <c r="E345" s="1">
        <v>41.485369349726447</v>
      </c>
      <c r="F345" s="1">
        <v>33.546680896150363</v>
      </c>
      <c r="G345" s="1">
        <v>38.749321930295757</v>
      </c>
      <c r="H345" s="1">
        <v>65.466790422205278</v>
      </c>
      <c r="I345" t="s">
        <v>214</v>
      </c>
      <c r="J345">
        <v>1994</v>
      </c>
      <c r="L345" s="1"/>
      <c r="M345" s="1"/>
    </row>
    <row r="346" spans="1:13" x14ac:dyDescent="0.35">
      <c r="A346" t="s">
        <v>526</v>
      </c>
      <c r="B346" t="s">
        <v>135</v>
      </c>
      <c r="C346" t="s">
        <v>100</v>
      </c>
      <c r="D346" s="1">
        <v>131.7735037455497</v>
      </c>
      <c r="E346" s="1">
        <v>44.390615131746699</v>
      </c>
      <c r="F346" s="1">
        <v>34.726931851713246</v>
      </c>
      <c r="G346" s="1">
        <v>40.981503955639958</v>
      </c>
      <c r="H346" s="1">
        <v>69.24751358807292</v>
      </c>
      <c r="I346" t="s">
        <v>216</v>
      </c>
      <c r="J346">
        <v>1995</v>
      </c>
      <c r="L346" s="1"/>
      <c r="M346" s="1"/>
    </row>
    <row r="347" spans="1:13" x14ac:dyDescent="0.35">
      <c r="A347" t="s">
        <v>527</v>
      </c>
      <c r="B347" t="s">
        <v>135</v>
      </c>
      <c r="C347" t="s">
        <v>101</v>
      </c>
      <c r="D347" s="1">
        <v>132.42597270019681</v>
      </c>
      <c r="E347" s="1">
        <v>45.578607280232667</v>
      </c>
      <c r="F347" s="1">
        <v>35.770157779248372</v>
      </c>
      <c r="G347" s="1">
        <v>42.052933237515994</v>
      </c>
      <c r="H347" s="1">
        <v>71.192232393697154</v>
      </c>
      <c r="I347" t="s">
        <v>218</v>
      </c>
      <c r="J347">
        <v>1996</v>
      </c>
      <c r="L347" s="1"/>
      <c r="M347" s="1"/>
    </row>
    <row r="348" spans="1:13" x14ac:dyDescent="0.35">
      <c r="A348" t="s">
        <v>528</v>
      </c>
      <c r="B348" t="s">
        <v>135</v>
      </c>
      <c r="C348" t="s">
        <v>102</v>
      </c>
      <c r="D348" s="1">
        <v>130.94905761706264</v>
      </c>
      <c r="E348" s="1">
        <v>47.750910790090607</v>
      </c>
      <c r="F348" s="1">
        <v>37.147107930415743</v>
      </c>
      <c r="G348" s="1">
        <v>43.894280509283874</v>
      </c>
      <c r="H348" s="1">
        <v>72.623965037904298</v>
      </c>
      <c r="I348" t="s">
        <v>220</v>
      </c>
      <c r="J348">
        <v>1997</v>
      </c>
      <c r="L348" s="1"/>
      <c r="M348" s="1"/>
    </row>
    <row r="349" spans="1:13" x14ac:dyDescent="0.35">
      <c r="A349" t="s">
        <v>529</v>
      </c>
      <c r="B349" t="s">
        <v>135</v>
      </c>
      <c r="C349" t="s">
        <v>103</v>
      </c>
      <c r="D349" s="1">
        <v>131.27873776366238</v>
      </c>
      <c r="E349" s="1">
        <v>46.910451114483358</v>
      </c>
      <c r="F349" s="1">
        <v>36.52047437750111</v>
      </c>
      <c r="G349" s="1">
        <v>43.149541923493807</v>
      </c>
      <c r="H349" s="1">
        <v>71.778970004429837</v>
      </c>
      <c r="I349" t="s">
        <v>222</v>
      </c>
      <c r="J349">
        <v>1998</v>
      </c>
      <c r="L349" s="1"/>
      <c r="M349" s="1"/>
    </row>
    <row r="350" spans="1:13" x14ac:dyDescent="0.35">
      <c r="A350" t="s">
        <v>530</v>
      </c>
      <c r="B350" t="s">
        <v>135</v>
      </c>
      <c r="C350" t="s">
        <v>104</v>
      </c>
      <c r="D350" s="1">
        <v>129.01467078692937</v>
      </c>
      <c r="E350" s="1">
        <v>46.225065368034741</v>
      </c>
      <c r="F350" s="1">
        <v>35.999535560793014</v>
      </c>
      <c r="G350" s="1">
        <v>42.538324848357611</v>
      </c>
      <c r="H350" s="1">
        <v>70.979463312368978</v>
      </c>
      <c r="I350" t="s">
        <v>182</v>
      </c>
      <c r="J350">
        <v>1999</v>
      </c>
      <c r="L350" s="1"/>
      <c r="M350" s="1"/>
    </row>
    <row r="351" spans="1:13" x14ac:dyDescent="0.35">
      <c r="A351" t="s">
        <v>531</v>
      </c>
      <c r="B351" t="s">
        <v>135</v>
      </c>
      <c r="C351" t="s">
        <v>105</v>
      </c>
      <c r="D351" s="1">
        <v>128.40464243661964</v>
      </c>
      <c r="E351" s="1">
        <v>46.68668276388771</v>
      </c>
      <c r="F351" s="1">
        <v>38.532699512425893</v>
      </c>
      <c r="G351" s="1">
        <v>43.948800327940255</v>
      </c>
      <c r="H351" s="1">
        <v>72.945934736138611</v>
      </c>
      <c r="I351" t="s">
        <v>225</v>
      </c>
      <c r="J351">
        <v>2000</v>
      </c>
      <c r="L351" s="1"/>
      <c r="M351" s="1"/>
    </row>
    <row r="352" spans="1:13" x14ac:dyDescent="0.35">
      <c r="A352" t="s">
        <v>532</v>
      </c>
      <c r="B352" t="s">
        <v>135</v>
      </c>
      <c r="C352" t="s">
        <v>106</v>
      </c>
      <c r="D352" s="1">
        <v>125.73250865370144</v>
      </c>
      <c r="E352" s="1">
        <v>47.910529953829055</v>
      </c>
      <c r="F352" s="1">
        <v>39.472883725414576</v>
      </c>
      <c r="G352" s="1">
        <v>45.192080597022652</v>
      </c>
      <c r="H352" s="1">
        <v>75.962819808131101</v>
      </c>
      <c r="I352" t="s">
        <v>227</v>
      </c>
      <c r="J352">
        <v>2001</v>
      </c>
      <c r="L352" s="1"/>
      <c r="M352" s="1"/>
    </row>
    <row r="353" spans="1:13" x14ac:dyDescent="0.35">
      <c r="A353" t="s">
        <v>533</v>
      </c>
      <c r="B353" t="s">
        <v>135</v>
      </c>
      <c r="C353" t="s">
        <v>107</v>
      </c>
      <c r="D353" s="1">
        <v>140.06786851036023</v>
      </c>
      <c r="E353" s="1">
        <v>55.904293614881851</v>
      </c>
      <c r="F353" s="1">
        <v>37.112757523203292</v>
      </c>
      <c r="G353" s="1">
        <v>49.414007938336376</v>
      </c>
      <c r="H353" s="1">
        <v>84.252787072520604</v>
      </c>
      <c r="I353" t="s">
        <v>229</v>
      </c>
      <c r="J353">
        <v>2002</v>
      </c>
      <c r="L353" s="1"/>
      <c r="M353" s="1"/>
    </row>
    <row r="354" spans="1:13" x14ac:dyDescent="0.35">
      <c r="A354" t="s">
        <v>534</v>
      </c>
      <c r="B354" t="s">
        <v>135</v>
      </c>
      <c r="C354" t="s">
        <v>114</v>
      </c>
      <c r="D354" s="1">
        <v>142.84549052720459</v>
      </c>
      <c r="E354" s="1">
        <v>62.984330723536452</v>
      </c>
      <c r="F354" s="1">
        <v>39.473689239677789</v>
      </c>
      <c r="G354" s="1">
        <v>54.649921921840544</v>
      </c>
      <c r="H354" s="1">
        <v>89.114886437699553</v>
      </c>
      <c r="I354" t="s">
        <v>231</v>
      </c>
      <c r="J354">
        <v>2003</v>
      </c>
      <c r="L354" s="1"/>
      <c r="M354" s="1"/>
    </row>
    <row r="355" spans="1:13" x14ac:dyDescent="0.35">
      <c r="A355" t="s">
        <v>535</v>
      </c>
      <c r="B355" t="s">
        <v>135</v>
      </c>
      <c r="C355" t="s">
        <v>87</v>
      </c>
      <c r="D355" s="1">
        <v>153.43639496246462</v>
      </c>
      <c r="E355" s="1">
        <v>67.580140556547136</v>
      </c>
      <c r="F355" s="1">
        <v>42.747460354387186</v>
      </c>
      <c r="G355" s="1">
        <v>59.051481456821357</v>
      </c>
      <c r="H355" s="1">
        <v>96.190947900190451</v>
      </c>
      <c r="I355" t="s">
        <v>233</v>
      </c>
      <c r="J355">
        <v>2004</v>
      </c>
      <c r="L355" s="1"/>
      <c r="M355" s="1"/>
    </row>
    <row r="356" spans="1:13" x14ac:dyDescent="0.35">
      <c r="A356" t="s">
        <v>536</v>
      </c>
      <c r="B356" t="s">
        <v>135</v>
      </c>
      <c r="C356" t="s">
        <v>115</v>
      </c>
      <c r="D356" s="1">
        <v>158.71520873786409</v>
      </c>
      <c r="E356" s="1">
        <v>73.383165164357152</v>
      </c>
      <c r="F356" s="1">
        <v>46.429371698368776</v>
      </c>
      <c r="G356" s="1">
        <v>64.846602399892134</v>
      </c>
      <c r="H356" s="1">
        <v>101.16675087953928</v>
      </c>
      <c r="I356" t="s">
        <v>235</v>
      </c>
      <c r="J356">
        <v>2005</v>
      </c>
      <c r="L356" s="1"/>
      <c r="M356" s="1"/>
    </row>
    <row r="357" spans="1:13" x14ac:dyDescent="0.35">
      <c r="A357" t="s">
        <v>537</v>
      </c>
      <c r="B357" t="s">
        <v>135</v>
      </c>
      <c r="C357" t="s">
        <v>116</v>
      </c>
      <c r="D357" s="1">
        <v>165.64574848063515</v>
      </c>
      <c r="E357" s="1">
        <v>76.129102050863494</v>
      </c>
      <c r="F357" s="1">
        <v>52.779782438359234</v>
      </c>
      <c r="G357" s="1">
        <v>69.172345315190768</v>
      </c>
      <c r="H357" s="1">
        <v>105.98265667299083</v>
      </c>
      <c r="I357" t="s">
        <v>237</v>
      </c>
      <c r="J357">
        <v>2006</v>
      </c>
      <c r="L357" s="1"/>
      <c r="M357" s="1"/>
    </row>
    <row r="358" spans="1:13" x14ac:dyDescent="0.35">
      <c r="A358" t="s">
        <v>538</v>
      </c>
      <c r="B358" t="s">
        <v>135</v>
      </c>
      <c r="C358" t="s">
        <v>117</v>
      </c>
      <c r="D358" s="1">
        <v>168.83196795661348</v>
      </c>
      <c r="E358" s="1">
        <v>80.850789242976475</v>
      </c>
      <c r="F358" s="1">
        <v>59.041877126614111</v>
      </c>
      <c r="G358" s="1">
        <v>74.387943371234059</v>
      </c>
      <c r="H358" s="1">
        <v>111.79149971731275</v>
      </c>
      <c r="I358" t="s">
        <v>239</v>
      </c>
      <c r="J358">
        <v>2007</v>
      </c>
      <c r="L358" s="1"/>
      <c r="M358" s="1"/>
    </row>
    <row r="359" spans="1:13" x14ac:dyDescent="0.35">
      <c r="A359" t="s">
        <v>539</v>
      </c>
      <c r="B359" t="s">
        <v>135</v>
      </c>
      <c r="C359" t="s">
        <v>108</v>
      </c>
      <c r="D359" s="1">
        <v>170.99745327656075</v>
      </c>
      <c r="E359" s="1">
        <v>84.857916262485915</v>
      </c>
      <c r="F359" s="1">
        <v>63.839519819829128</v>
      </c>
      <c r="G359" s="1">
        <v>78.610452779782278</v>
      </c>
      <c r="H359" s="1">
        <v>116.23672769690761</v>
      </c>
      <c r="I359" t="s">
        <v>241</v>
      </c>
      <c r="J359">
        <v>2008</v>
      </c>
      <c r="L359" s="1"/>
      <c r="M359" s="1"/>
    </row>
    <row r="360" spans="1:13" x14ac:dyDescent="0.35">
      <c r="A360" t="s">
        <v>540</v>
      </c>
      <c r="B360" t="s">
        <v>135</v>
      </c>
      <c r="C360" t="s">
        <v>109</v>
      </c>
      <c r="D360" s="1">
        <v>166.85121812248562</v>
      </c>
      <c r="E360" s="1">
        <v>90.775160838910722</v>
      </c>
      <c r="F360" s="1">
        <v>67.676526064877194</v>
      </c>
      <c r="G360" s="1">
        <v>83.813703105624981</v>
      </c>
      <c r="H360" s="1">
        <v>118.67118238651807</v>
      </c>
      <c r="I360" t="s">
        <v>181</v>
      </c>
      <c r="J360">
        <v>2009</v>
      </c>
      <c r="L360" s="1"/>
      <c r="M360" s="1"/>
    </row>
    <row r="361" spans="1:13" x14ac:dyDescent="0.35">
      <c r="A361" t="s">
        <v>541</v>
      </c>
      <c r="B361" t="s">
        <v>135</v>
      </c>
      <c r="C361" t="s">
        <v>98</v>
      </c>
      <c r="D361" s="1">
        <v>168.67090288396878</v>
      </c>
      <c r="E361" s="1">
        <v>90.006328747735765</v>
      </c>
      <c r="F361" s="1">
        <v>65.80522498283112</v>
      </c>
      <c r="G361" s="1">
        <v>82.234082408319381</v>
      </c>
      <c r="H361" s="1">
        <v>117.9675480641493</v>
      </c>
      <c r="I361" t="s">
        <v>244</v>
      </c>
      <c r="J361">
        <v>2010</v>
      </c>
      <c r="L361" s="1"/>
      <c r="M361" s="1"/>
    </row>
    <row r="362" spans="1:13" x14ac:dyDescent="0.35">
      <c r="A362" t="s">
        <v>542</v>
      </c>
      <c r="B362" t="s">
        <v>135</v>
      </c>
      <c r="C362" t="s">
        <v>89</v>
      </c>
      <c r="D362" s="1">
        <v>170.76732569555412</v>
      </c>
      <c r="E362" s="1">
        <v>91.238370060952221</v>
      </c>
      <c r="F362" s="1">
        <v>66.599220435720753</v>
      </c>
      <c r="G362" s="1">
        <v>83.136645820578693</v>
      </c>
      <c r="H362" s="1">
        <v>119.09916155670915</v>
      </c>
      <c r="I362" t="s">
        <v>246</v>
      </c>
      <c r="J362">
        <v>2011</v>
      </c>
      <c r="L362" s="1"/>
      <c r="M362" s="1"/>
    </row>
    <row r="363" spans="1:13" x14ac:dyDescent="0.35">
      <c r="A363" t="s">
        <v>543</v>
      </c>
      <c r="B363" t="s">
        <v>135</v>
      </c>
      <c r="C363" t="s">
        <v>90</v>
      </c>
      <c r="D363" s="1">
        <v>171.07123331187668</v>
      </c>
      <c r="E363" s="1">
        <v>91.146444559085381</v>
      </c>
      <c r="F363" s="1">
        <v>68.50172291560186</v>
      </c>
      <c r="G363" s="1">
        <v>83.551287084911664</v>
      </c>
      <c r="H363" s="1">
        <v>118.37213910317945</v>
      </c>
      <c r="I363" t="s">
        <v>248</v>
      </c>
      <c r="J363">
        <v>2012</v>
      </c>
      <c r="L363" s="1"/>
      <c r="M363" s="1"/>
    </row>
    <row r="364" spans="1:13" x14ac:dyDescent="0.35">
      <c r="A364" t="s">
        <v>544</v>
      </c>
      <c r="B364" t="s">
        <v>135</v>
      </c>
      <c r="C364" t="s">
        <v>110</v>
      </c>
      <c r="D364" s="1">
        <v>174.18231091304142</v>
      </c>
      <c r="E364" s="1">
        <v>94.399500971421404</v>
      </c>
      <c r="F364" s="1">
        <v>71.182280349309167</v>
      </c>
      <c r="G364" s="1">
        <v>86.894004257112641</v>
      </c>
      <c r="H364" s="1">
        <v>121.83628873706911</v>
      </c>
      <c r="I364" t="s">
        <v>250</v>
      </c>
      <c r="J364">
        <v>2013</v>
      </c>
      <c r="L364" s="1"/>
      <c r="M364" s="1"/>
    </row>
    <row r="365" spans="1:13" x14ac:dyDescent="0.35">
      <c r="A365" t="s">
        <v>545</v>
      </c>
      <c r="B365" t="s">
        <v>135</v>
      </c>
      <c r="C365" t="s">
        <v>111</v>
      </c>
      <c r="D365" s="1">
        <v>173.21926800731836</v>
      </c>
      <c r="E365" s="1">
        <v>96.742311461638977</v>
      </c>
      <c r="F365" s="1">
        <v>74.769993789823815</v>
      </c>
      <c r="G365" s="1">
        <v>89.84899048534102</v>
      </c>
      <c r="H365" s="1">
        <v>123.58257990617309</v>
      </c>
      <c r="I365" t="s">
        <v>180</v>
      </c>
      <c r="J365">
        <v>2014</v>
      </c>
      <c r="L365" s="1"/>
      <c r="M365" s="1"/>
    </row>
    <row r="366" spans="1:13" x14ac:dyDescent="0.35">
      <c r="A366" t="s">
        <v>546</v>
      </c>
      <c r="B366" t="s">
        <v>135</v>
      </c>
      <c r="C366" t="s">
        <v>91</v>
      </c>
      <c r="D366" s="1">
        <v>170.47424969197269</v>
      </c>
      <c r="E366" s="1">
        <v>97.391160071153365</v>
      </c>
      <c r="F366" s="1">
        <v>72.318797483433187</v>
      </c>
      <c r="G366" s="1">
        <v>89.586224608918982</v>
      </c>
      <c r="H366" s="1">
        <v>123.12886222695037</v>
      </c>
      <c r="I366" t="s">
        <v>253</v>
      </c>
      <c r="J366">
        <v>2015</v>
      </c>
      <c r="L366" s="1"/>
      <c r="M366" s="1"/>
    </row>
    <row r="367" spans="1:13" x14ac:dyDescent="0.35">
      <c r="A367" t="s">
        <v>547</v>
      </c>
      <c r="B367" t="s">
        <v>135</v>
      </c>
      <c r="C367" t="s">
        <v>92</v>
      </c>
      <c r="D367" s="1">
        <v>170.61220247257029</v>
      </c>
      <c r="E367" s="1">
        <v>98.178628107917476</v>
      </c>
      <c r="F367" s="1">
        <v>67.988202702935951</v>
      </c>
      <c r="G367" s="1">
        <v>88.604724163788532</v>
      </c>
      <c r="H367" s="1">
        <v>122.93333937892665</v>
      </c>
      <c r="I367" t="s">
        <v>255</v>
      </c>
      <c r="J367">
        <v>2016</v>
      </c>
      <c r="L367" s="1"/>
      <c r="M367" s="1"/>
    </row>
    <row r="368" spans="1:13" x14ac:dyDescent="0.35">
      <c r="A368" t="s">
        <v>548</v>
      </c>
      <c r="B368" t="s">
        <v>135</v>
      </c>
      <c r="C368" t="s">
        <v>93</v>
      </c>
      <c r="D368" s="1">
        <v>173.41676961854893</v>
      </c>
      <c r="E368" s="1">
        <v>98.058036625637953</v>
      </c>
      <c r="F368" s="1">
        <v>64.060259075368947</v>
      </c>
      <c r="G368" s="1">
        <v>87.251385024533164</v>
      </c>
      <c r="H368" s="1">
        <v>123.1405227664852</v>
      </c>
      <c r="I368" t="s">
        <v>257</v>
      </c>
      <c r="J368">
        <v>2017</v>
      </c>
      <c r="L368" s="1"/>
      <c r="M368" s="1"/>
    </row>
    <row r="369" spans="1:13" x14ac:dyDescent="0.35">
      <c r="A369" t="s">
        <v>549</v>
      </c>
      <c r="B369" t="s">
        <v>135</v>
      </c>
      <c r="C369" t="s">
        <v>112</v>
      </c>
      <c r="D369" s="1">
        <v>174.03023969049636</v>
      </c>
      <c r="E369" s="1">
        <v>101.30263582838546</v>
      </c>
      <c r="F369" s="1">
        <v>62.827442306529235</v>
      </c>
      <c r="G369" s="1">
        <v>88.837848731592487</v>
      </c>
      <c r="H369" s="1">
        <v>124.96704646376078</v>
      </c>
      <c r="I369" t="s">
        <v>259</v>
      </c>
      <c r="J369">
        <v>2018</v>
      </c>
      <c r="L369" s="1"/>
      <c r="M369" s="1"/>
    </row>
    <row r="370" spans="1:13" x14ac:dyDescent="0.35">
      <c r="A370" t="s">
        <v>550</v>
      </c>
      <c r="B370" t="s">
        <v>135</v>
      </c>
      <c r="C370" t="s">
        <v>94</v>
      </c>
      <c r="D370" s="1">
        <v>173.01562980482674</v>
      </c>
      <c r="E370" s="1">
        <v>103.36594978899211</v>
      </c>
      <c r="F370" s="1">
        <v>64.430483264968458</v>
      </c>
      <c r="G370" s="1">
        <v>90.557912491318589</v>
      </c>
      <c r="H370" s="1">
        <v>125.80594239049114</v>
      </c>
      <c r="I370" t="s">
        <v>179</v>
      </c>
      <c r="J370">
        <v>2019</v>
      </c>
      <c r="L370" s="1"/>
      <c r="M370" s="1"/>
    </row>
    <row r="371" spans="1:13" x14ac:dyDescent="0.35">
      <c r="A371" t="s">
        <v>551</v>
      </c>
      <c r="B371" t="s">
        <v>135</v>
      </c>
      <c r="C371" t="s">
        <v>95</v>
      </c>
      <c r="D371" s="1">
        <v>172.80992483190096</v>
      </c>
      <c r="E371" s="1">
        <v>101.63887693275502</v>
      </c>
      <c r="F371" s="1">
        <v>65.048064992933206</v>
      </c>
      <c r="G371" s="1">
        <v>89.256873733593764</v>
      </c>
      <c r="H371" s="1">
        <v>124.18501749637218</v>
      </c>
      <c r="I371" t="s">
        <v>262</v>
      </c>
      <c r="J371">
        <v>2020</v>
      </c>
      <c r="L371" s="1"/>
      <c r="M371" s="1"/>
    </row>
    <row r="372" spans="1:13" x14ac:dyDescent="0.35">
      <c r="A372" t="s">
        <v>552</v>
      </c>
      <c r="B372" t="s">
        <v>135</v>
      </c>
      <c r="C372" t="s">
        <v>113</v>
      </c>
      <c r="D372" s="1">
        <v>170.56511879664976</v>
      </c>
      <c r="E372" s="1">
        <v>108.53894012767788</v>
      </c>
      <c r="F372" s="1">
        <v>65.245769730068488</v>
      </c>
      <c r="G372" s="1">
        <v>90.345770922002487</v>
      </c>
      <c r="H372" s="1">
        <v>113.77730507786234</v>
      </c>
      <c r="I372" t="s">
        <v>264</v>
      </c>
      <c r="J372">
        <v>2021</v>
      </c>
      <c r="L372" s="1"/>
      <c r="M372" s="1"/>
    </row>
    <row r="373" spans="1:13" x14ac:dyDescent="0.35">
      <c r="A373" t="s">
        <v>632</v>
      </c>
      <c r="B373" t="s">
        <v>135</v>
      </c>
      <c r="C373" t="s">
        <v>593</v>
      </c>
      <c r="D373" s="1">
        <v>167.97248069228621</v>
      </c>
      <c r="E373" s="1">
        <v>108.97889896349038</v>
      </c>
      <c r="F373" s="1">
        <v>69.052327141536722</v>
      </c>
      <c r="G373" s="1">
        <v>93.669681033497199</v>
      </c>
      <c r="H373" s="1">
        <v>118.14869339492483</v>
      </c>
      <c r="I373" t="s">
        <v>594</v>
      </c>
      <c r="J373">
        <v>2022</v>
      </c>
      <c r="L373" s="1"/>
      <c r="M373" s="1"/>
    </row>
    <row r="374" spans="1:13" x14ac:dyDescent="0.35">
      <c r="A374" t="s">
        <v>633</v>
      </c>
      <c r="B374" t="s">
        <v>135</v>
      </c>
      <c r="C374" t="s">
        <v>596</v>
      </c>
      <c r="D374" s="1">
        <v>167.15851677007277</v>
      </c>
      <c r="E374" s="1">
        <v>101.60473586716361</v>
      </c>
      <c r="F374" s="1">
        <v>68.920114926071221</v>
      </c>
      <c r="G374" s="1">
        <v>91.190624638835999</v>
      </c>
      <c r="H374" s="1">
        <v>123.28916637984926</v>
      </c>
      <c r="I374" t="s">
        <v>597</v>
      </c>
      <c r="J374">
        <v>2023</v>
      </c>
      <c r="L374" s="1"/>
      <c r="M374" s="1"/>
    </row>
    <row r="375" spans="1:13" x14ac:dyDescent="0.35">
      <c r="A375" t="s">
        <v>634</v>
      </c>
      <c r="B375" t="s">
        <v>135</v>
      </c>
      <c r="C375" t="s">
        <v>599</v>
      </c>
      <c r="D375" s="1">
        <v>168.02716856336932</v>
      </c>
      <c r="E375" s="1">
        <v>105.88258283696145</v>
      </c>
      <c r="F375" s="1">
        <v>69.999973214524871</v>
      </c>
      <c r="G375" s="1">
        <v>93.890197541179276</v>
      </c>
      <c r="H375" s="1">
        <v>126.06258327183812</v>
      </c>
      <c r="I375" t="s">
        <v>600</v>
      </c>
      <c r="J375">
        <v>2024</v>
      </c>
      <c r="L375" s="1"/>
      <c r="M375" s="1"/>
    </row>
    <row r="376" spans="1:13" x14ac:dyDescent="0.35">
      <c r="A376" t="s">
        <v>635</v>
      </c>
      <c r="B376" t="s">
        <v>135</v>
      </c>
      <c r="C376" t="s">
        <v>602</v>
      </c>
      <c r="D376" s="1">
        <v>170.01668775130335</v>
      </c>
      <c r="E376" s="1">
        <v>107.82092869501611</v>
      </c>
      <c r="F376" s="1">
        <v>69.875797328198345</v>
      </c>
      <c r="G376" s="1">
        <v>94.428637744126846</v>
      </c>
      <c r="H376" s="1">
        <v>126.8894924651987</v>
      </c>
      <c r="I376" t="s">
        <v>603</v>
      </c>
      <c r="J376">
        <v>2025</v>
      </c>
      <c r="L376" s="1"/>
      <c r="M376" s="1"/>
    </row>
    <row r="377" spans="1:13" x14ac:dyDescent="0.35">
      <c r="A377" t="s">
        <v>659</v>
      </c>
      <c r="B377" t="s">
        <v>135</v>
      </c>
      <c r="C377" t="s">
        <v>650</v>
      </c>
      <c r="D377" s="1">
        <v>169.70498102281175</v>
      </c>
      <c r="E377" s="1">
        <v>110.47961979312272</v>
      </c>
      <c r="F377" s="1">
        <v>74.035746946388642</v>
      </c>
      <c r="G377" s="1">
        <v>98.097494947133328</v>
      </c>
      <c r="H377" s="1">
        <v>129.61449223445771</v>
      </c>
      <c r="I377" t="s">
        <v>651</v>
      </c>
      <c r="J377">
        <v>2026</v>
      </c>
      <c r="L377" s="1"/>
      <c r="M377" s="1"/>
    </row>
    <row r="378" spans="1:13" x14ac:dyDescent="0.35">
      <c r="A378" t="s">
        <v>553</v>
      </c>
      <c r="B378" t="s">
        <v>130</v>
      </c>
      <c r="C378" t="s">
        <v>82</v>
      </c>
      <c r="D378" s="1">
        <v>10</v>
      </c>
      <c r="E378" s="1">
        <v>29</v>
      </c>
      <c r="F378" s="1">
        <v>37</v>
      </c>
      <c r="G378" s="1">
        <v>47</v>
      </c>
      <c r="H378" s="1">
        <v>50</v>
      </c>
      <c r="I378" t="s">
        <v>183</v>
      </c>
      <c r="J378">
        <v>1986</v>
      </c>
      <c r="L378" s="1"/>
      <c r="M378" s="1"/>
    </row>
    <row r="379" spans="1:13" x14ac:dyDescent="0.35">
      <c r="A379" t="s">
        <v>554</v>
      </c>
      <c r="B379" t="s">
        <v>130</v>
      </c>
      <c r="C379" t="s">
        <v>83</v>
      </c>
      <c r="D379" s="1">
        <v>9</v>
      </c>
      <c r="E379" s="1">
        <v>32</v>
      </c>
      <c r="F379" s="1">
        <v>33</v>
      </c>
      <c r="G379" s="1">
        <v>45</v>
      </c>
      <c r="H379" s="1">
        <v>47</v>
      </c>
      <c r="I379" t="s">
        <v>200</v>
      </c>
      <c r="J379">
        <v>1987</v>
      </c>
      <c r="L379" s="1"/>
      <c r="M379" s="1"/>
    </row>
    <row r="380" spans="1:13" x14ac:dyDescent="0.35">
      <c r="A380" t="s">
        <v>555</v>
      </c>
      <c r="B380" t="s">
        <v>130</v>
      </c>
      <c r="C380" t="s">
        <v>84</v>
      </c>
      <c r="D380" s="1">
        <v>9</v>
      </c>
      <c r="E380" s="1">
        <v>28</v>
      </c>
      <c r="F380" s="1">
        <v>35</v>
      </c>
      <c r="G380" s="1">
        <v>44</v>
      </c>
      <c r="H380" s="1">
        <v>46</v>
      </c>
      <c r="I380" t="s">
        <v>202</v>
      </c>
      <c r="J380">
        <v>1988</v>
      </c>
      <c r="L380" s="1"/>
      <c r="M380" s="1"/>
    </row>
    <row r="381" spans="1:13" x14ac:dyDescent="0.35">
      <c r="A381" t="s">
        <v>556</v>
      </c>
      <c r="B381" t="s">
        <v>130</v>
      </c>
      <c r="C381" t="s">
        <v>85</v>
      </c>
      <c r="D381" s="1">
        <v>11</v>
      </c>
      <c r="E381" s="1">
        <v>29</v>
      </c>
      <c r="F381" s="1">
        <v>34</v>
      </c>
      <c r="G381" s="1">
        <v>45</v>
      </c>
      <c r="H381" s="1">
        <v>46</v>
      </c>
      <c r="I381" t="s">
        <v>204</v>
      </c>
      <c r="J381">
        <v>1989</v>
      </c>
      <c r="L381" s="1"/>
      <c r="M381" s="1"/>
    </row>
    <row r="382" spans="1:13" x14ac:dyDescent="0.35">
      <c r="A382" t="s">
        <v>557</v>
      </c>
      <c r="B382" t="s">
        <v>130</v>
      </c>
      <c r="C382" t="s">
        <v>86</v>
      </c>
      <c r="D382" s="1">
        <v>16</v>
      </c>
      <c r="E382" s="1">
        <v>31</v>
      </c>
      <c r="F382" s="1">
        <v>33</v>
      </c>
      <c r="G382" s="1">
        <v>43</v>
      </c>
      <c r="H382" s="1">
        <v>45</v>
      </c>
      <c r="I382" t="s">
        <v>206</v>
      </c>
      <c r="J382">
        <v>1990</v>
      </c>
      <c r="L382" s="1"/>
      <c r="M382" s="1"/>
    </row>
    <row r="383" spans="1:13" x14ac:dyDescent="0.35">
      <c r="A383" t="s">
        <v>558</v>
      </c>
      <c r="B383" t="s">
        <v>130</v>
      </c>
      <c r="C383" t="s">
        <v>88</v>
      </c>
      <c r="D383" s="1">
        <v>13</v>
      </c>
      <c r="E383" s="1">
        <v>31</v>
      </c>
      <c r="F383" s="1">
        <v>31</v>
      </c>
      <c r="G383" s="1">
        <v>44</v>
      </c>
      <c r="H383" s="1">
        <v>46</v>
      </c>
      <c r="I383" t="s">
        <v>208</v>
      </c>
      <c r="J383">
        <v>1991</v>
      </c>
      <c r="L383" s="1"/>
      <c r="M383" s="1"/>
    </row>
    <row r="384" spans="1:13" x14ac:dyDescent="0.35">
      <c r="A384" t="s">
        <v>559</v>
      </c>
      <c r="B384" t="s">
        <v>130</v>
      </c>
      <c r="C384" t="s">
        <v>96</v>
      </c>
      <c r="D384" s="1">
        <v>14</v>
      </c>
      <c r="E384" s="1">
        <v>32</v>
      </c>
      <c r="F384" s="1">
        <v>36</v>
      </c>
      <c r="G384" s="1">
        <v>47</v>
      </c>
      <c r="H384" s="1">
        <v>49</v>
      </c>
      <c r="I384" t="s">
        <v>210</v>
      </c>
      <c r="J384">
        <v>1992</v>
      </c>
      <c r="L384" s="1"/>
      <c r="M384" s="1"/>
    </row>
    <row r="385" spans="1:13" x14ac:dyDescent="0.35">
      <c r="A385" t="s">
        <v>560</v>
      </c>
      <c r="B385" t="s">
        <v>130</v>
      </c>
      <c r="C385" t="s">
        <v>97</v>
      </c>
      <c r="D385" s="1">
        <v>14</v>
      </c>
      <c r="E385" s="1">
        <v>34</v>
      </c>
      <c r="F385" s="1">
        <v>38</v>
      </c>
      <c r="G385" s="1">
        <v>52</v>
      </c>
      <c r="H385" s="1">
        <v>55</v>
      </c>
      <c r="I385" t="s">
        <v>212</v>
      </c>
      <c r="J385">
        <v>1993</v>
      </c>
      <c r="L385" s="1"/>
      <c r="M385" s="1"/>
    </row>
    <row r="386" spans="1:13" x14ac:dyDescent="0.35">
      <c r="A386" t="s">
        <v>561</v>
      </c>
      <c r="B386" t="s">
        <v>130</v>
      </c>
      <c r="C386" t="s">
        <v>99</v>
      </c>
      <c r="D386" s="1">
        <v>10</v>
      </c>
      <c r="E386" s="1">
        <v>33</v>
      </c>
      <c r="F386" s="1">
        <v>34</v>
      </c>
      <c r="G386" s="1">
        <v>48</v>
      </c>
      <c r="H386" s="1">
        <v>49</v>
      </c>
      <c r="I386" t="s">
        <v>214</v>
      </c>
      <c r="J386">
        <v>1994</v>
      </c>
      <c r="L386" s="1"/>
      <c r="M386" s="1"/>
    </row>
    <row r="387" spans="1:13" x14ac:dyDescent="0.35">
      <c r="A387" t="s">
        <v>562</v>
      </c>
      <c r="B387" t="s">
        <v>130</v>
      </c>
      <c r="C387" t="s">
        <v>100</v>
      </c>
      <c r="D387" s="1">
        <v>10</v>
      </c>
      <c r="E387" s="1">
        <v>28</v>
      </c>
      <c r="F387" s="1">
        <v>34</v>
      </c>
      <c r="G387" s="1">
        <v>45</v>
      </c>
      <c r="H387" s="1">
        <v>48</v>
      </c>
      <c r="I387" t="s">
        <v>216</v>
      </c>
      <c r="J387">
        <v>1995</v>
      </c>
      <c r="L387" s="1"/>
      <c r="M387" s="1"/>
    </row>
    <row r="388" spans="1:13" x14ac:dyDescent="0.35">
      <c r="A388" t="s">
        <v>563</v>
      </c>
      <c r="B388" t="s">
        <v>130</v>
      </c>
      <c r="C388" t="s">
        <v>101</v>
      </c>
      <c r="D388" s="1">
        <v>10</v>
      </c>
      <c r="E388" s="1">
        <v>23</v>
      </c>
      <c r="F388" s="1">
        <v>31</v>
      </c>
      <c r="G388" s="1">
        <v>41</v>
      </c>
      <c r="H388" s="1">
        <v>42</v>
      </c>
      <c r="I388" t="s">
        <v>218</v>
      </c>
      <c r="J388">
        <v>1996</v>
      </c>
      <c r="L388" s="1"/>
      <c r="M388" s="1"/>
    </row>
    <row r="389" spans="1:13" x14ac:dyDescent="0.35">
      <c r="A389" t="s">
        <v>564</v>
      </c>
      <c r="B389" t="s">
        <v>130</v>
      </c>
      <c r="C389" t="s">
        <v>102</v>
      </c>
      <c r="D389" s="1">
        <v>10</v>
      </c>
      <c r="E389" s="1">
        <v>22</v>
      </c>
      <c r="F389" s="1">
        <v>31</v>
      </c>
      <c r="G389" s="1">
        <v>40</v>
      </c>
      <c r="H389" s="1">
        <v>42</v>
      </c>
      <c r="I389" t="s">
        <v>220</v>
      </c>
      <c r="J389">
        <v>1997</v>
      </c>
      <c r="L389" s="1"/>
      <c r="M389" s="1"/>
    </row>
    <row r="390" spans="1:13" x14ac:dyDescent="0.35">
      <c r="A390" t="s">
        <v>565</v>
      </c>
      <c r="B390" t="s">
        <v>130</v>
      </c>
      <c r="C390" t="s">
        <v>103</v>
      </c>
      <c r="D390" s="1">
        <v>8</v>
      </c>
      <c r="E390" s="1">
        <v>26</v>
      </c>
      <c r="F390" s="1">
        <v>31</v>
      </c>
      <c r="G390" s="1">
        <v>44</v>
      </c>
      <c r="H390" s="1">
        <v>45</v>
      </c>
      <c r="I390" t="s">
        <v>222</v>
      </c>
      <c r="J390">
        <v>1998</v>
      </c>
      <c r="L390" s="1"/>
      <c r="M390" s="1"/>
    </row>
    <row r="391" spans="1:13" x14ac:dyDescent="0.35">
      <c r="A391" t="s">
        <v>566</v>
      </c>
      <c r="B391" t="s">
        <v>130</v>
      </c>
      <c r="C391" t="s">
        <v>104</v>
      </c>
      <c r="D391" s="1">
        <v>9</v>
      </c>
      <c r="E391" s="1">
        <v>27</v>
      </c>
      <c r="F391" s="1">
        <v>30</v>
      </c>
      <c r="G391" s="1">
        <v>42</v>
      </c>
      <c r="H391" s="1">
        <v>44</v>
      </c>
      <c r="I391" t="s">
        <v>182</v>
      </c>
      <c r="J391">
        <v>1999</v>
      </c>
      <c r="L391" s="1"/>
      <c r="M391" s="1"/>
    </row>
    <row r="392" spans="1:13" x14ac:dyDescent="0.35">
      <c r="A392" t="s">
        <v>567</v>
      </c>
      <c r="B392" t="s">
        <v>130</v>
      </c>
      <c r="C392" t="s">
        <v>105</v>
      </c>
      <c r="D392" s="1">
        <v>9</v>
      </c>
      <c r="E392" s="1">
        <v>22</v>
      </c>
      <c r="F392" s="1">
        <v>26</v>
      </c>
      <c r="G392" s="1">
        <v>34</v>
      </c>
      <c r="H392" s="1">
        <v>36</v>
      </c>
      <c r="I392" t="s">
        <v>225</v>
      </c>
      <c r="J392">
        <v>2000</v>
      </c>
      <c r="L392" s="1"/>
      <c r="M392" s="1"/>
    </row>
    <row r="393" spans="1:13" x14ac:dyDescent="0.35">
      <c r="A393" t="s">
        <v>568</v>
      </c>
      <c r="B393" t="s">
        <v>130</v>
      </c>
      <c r="C393" t="s">
        <v>106</v>
      </c>
      <c r="D393" s="1">
        <v>11</v>
      </c>
      <c r="E393" s="1">
        <v>24</v>
      </c>
      <c r="F393" s="1">
        <v>23</v>
      </c>
      <c r="G393" s="1">
        <v>34</v>
      </c>
      <c r="H393" s="1">
        <v>35</v>
      </c>
      <c r="I393" t="s">
        <v>227</v>
      </c>
      <c r="J393">
        <v>2001</v>
      </c>
      <c r="L393" s="1"/>
      <c r="M393" s="1"/>
    </row>
    <row r="394" spans="1:13" x14ac:dyDescent="0.35">
      <c r="A394" t="s">
        <v>569</v>
      </c>
      <c r="B394" t="s">
        <v>130</v>
      </c>
      <c r="C394" t="s">
        <v>107</v>
      </c>
      <c r="D394" s="1">
        <v>11</v>
      </c>
      <c r="E394" s="1">
        <v>19</v>
      </c>
      <c r="F394" s="1">
        <v>25</v>
      </c>
      <c r="G394" s="1">
        <v>32</v>
      </c>
      <c r="H394" s="1">
        <v>33</v>
      </c>
      <c r="I394" t="s">
        <v>229</v>
      </c>
      <c r="J394">
        <v>2002</v>
      </c>
      <c r="L394" s="1"/>
      <c r="M394" s="1"/>
    </row>
    <row r="395" spans="1:13" x14ac:dyDescent="0.35">
      <c r="A395" t="s">
        <v>570</v>
      </c>
      <c r="B395" t="s">
        <v>130</v>
      </c>
      <c r="C395" t="s">
        <v>114</v>
      </c>
      <c r="D395" s="1">
        <v>9</v>
      </c>
      <c r="E395" s="1">
        <v>23</v>
      </c>
      <c r="F395" s="1">
        <v>27</v>
      </c>
      <c r="G395" s="1">
        <v>38</v>
      </c>
      <c r="H395" s="1">
        <v>38</v>
      </c>
      <c r="I395" t="s">
        <v>231</v>
      </c>
      <c r="J395">
        <v>2003</v>
      </c>
      <c r="L395" s="1"/>
      <c r="M395" s="1"/>
    </row>
    <row r="396" spans="1:13" x14ac:dyDescent="0.35">
      <c r="A396" t="s">
        <v>571</v>
      </c>
      <c r="B396" t="s">
        <v>130</v>
      </c>
      <c r="C396" t="s">
        <v>87</v>
      </c>
      <c r="D396" s="1">
        <v>9</v>
      </c>
      <c r="E396" s="1">
        <v>19</v>
      </c>
      <c r="F396" s="1">
        <v>26</v>
      </c>
      <c r="G396" s="1">
        <v>35</v>
      </c>
      <c r="H396" s="1">
        <v>35</v>
      </c>
      <c r="I396" t="s">
        <v>233</v>
      </c>
      <c r="J396">
        <v>2004</v>
      </c>
      <c r="L396" s="1"/>
      <c r="M396" s="1"/>
    </row>
    <row r="397" spans="1:13" x14ac:dyDescent="0.35">
      <c r="A397" t="s">
        <v>572</v>
      </c>
      <c r="B397" t="s">
        <v>130</v>
      </c>
      <c r="C397" t="s">
        <v>115</v>
      </c>
      <c r="D397" s="1">
        <v>9</v>
      </c>
      <c r="E397" s="1">
        <v>19</v>
      </c>
      <c r="F397" s="1">
        <v>24</v>
      </c>
      <c r="G397" s="1">
        <v>32</v>
      </c>
      <c r="H397" s="1">
        <v>32</v>
      </c>
      <c r="I397" t="s">
        <v>235</v>
      </c>
      <c r="J397">
        <v>2005</v>
      </c>
      <c r="L397" s="1"/>
      <c r="M397" s="1"/>
    </row>
    <row r="398" spans="1:13" x14ac:dyDescent="0.35">
      <c r="A398" t="s">
        <v>573</v>
      </c>
      <c r="B398" t="s">
        <v>130</v>
      </c>
      <c r="C398" t="s">
        <v>116</v>
      </c>
      <c r="D398" s="1">
        <v>6</v>
      </c>
      <c r="E398" s="1">
        <v>18</v>
      </c>
      <c r="F398" s="1">
        <v>22</v>
      </c>
      <c r="G398" s="1">
        <v>29</v>
      </c>
      <c r="H398" s="1">
        <v>30</v>
      </c>
      <c r="I398" t="s">
        <v>237</v>
      </c>
      <c r="J398">
        <v>2006</v>
      </c>
      <c r="L398" s="1"/>
      <c r="M398" s="1"/>
    </row>
    <row r="399" spans="1:13" x14ac:dyDescent="0.35">
      <c r="A399" t="s">
        <v>574</v>
      </c>
      <c r="B399" t="s">
        <v>130</v>
      </c>
      <c r="C399" t="s">
        <v>117</v>
      </c>
      <c r="D399" s="1">
        <v>4</v>
      </c>
      <c r="E399" s="1">
        <v>15</v>
      </c>
      <c r="F399" s="1">
        <v>22</v>
      </c>
      <c r="G399" s="1">
        <v>28</v>
      </c>
      <c r="H399" s="1">
        <v>28</v>
      </c>
      <c r="I399" t="s">
        <v>239</v>
      </c>
      <c r="J399">
        <v>2007</v>
      </c>
      <c r="L399" s="1"/>
      <c r="M399" s="1"/>
    </row>
    <row r="400" spans="1:13" x14ac:dyDescent="0.35">
      <c r="A400" t="s">
        <v>575</v>
      </c>
      <c r="B400" t="s">
        <v>130</v>
      </c>
      <c r="C400" t="s">
        <v>108</v>
      </c>
      <c r="D400" s="1">
        <v>4</v>
      </c>
      <c r="E400" s="1">
        <v>14</v>
      </c>
      <c r="F400" s="1">
        <v>23</v>
      </c>
      <c r="G400" s="1">
        <v>27</v>
      </c>
      <c r="H400" s="1">
        <v>27</v>
      </c>
      <c r="I400" t="s">
        <v>241</v>
      </c>
      <c r="J400">
        <v>2008</v>
      </c>
      <c r="L400" s="1"/>
      <c r="M400" s="1"/>
    </row>
    <row r="401" spans="1:13" x14ac:dyDescent="0.35">
      <c r="A401" t="s">
        <v>576</v>
      </c>
      <c r="B401" t="s">
        <v>130</v>
      </c>
      <c r="C401" t="s">
        <v>109</v>
      </c>
      <c r="D401" s="1">
        <v>4</v>
      </c>
      <c r="E401" s="1">
        <v>13</v>
      </c>
      <c r="F401" s="1">
        <v>25</v>
      </c>
      <c r="G401" s="1">
        <v>28</v>
      </c>
      <c r="H401" s="1">
        <v>28</v>
      </c>
      <c r="I401" t="s">
        <v>181</v>
      </c>
      <c r="J401">
        <v>2009</v>
      </c>
      <c r="L401" s="1"/>
      <c r="M401" s="1"/>
    </row>
    <row r="402" spans="1:13" x14ac:dyDescent="0.35">
      <c r="A402" t="s">
        <v>577</v>
      </c>
      <c r="B402" t="s">
        <v>130</v>
      </c>
      <c r="C402" t="s">
        <v>98</v>
      </c>
      <c r="D402" s="1">
        <v>4</v>
      </c>
      <c r="E402" s="1">
        <v>10</v>
      </c>
      <c r="F402" s="1">
        <v>25</v>
      </c>
      <c r="G402" s="1">
        <v>28</v>
      </c>
      <c r="H402" s="1">
        <v>28</v>
      </c>
      <c r="I402" t="s">
        <v>244</v>
      </c>
      <c r="J402">
        <v>2010</v>
      </c>
      <c r="L402" s="1"/>
      <c r="M402" s="1"/>
    </row>
    <row r="403" spans="1:13" x14ac:dyDescent="0.35">
      <c r="A403" t="s">
        <v>578</v>
      </c>
      <c r="B403" t="s">
        <v>130</v>
      </c>
      <c r="C403" t="s">
        <v>89</v>
      </c>
      <c r="D403" s="1">
        <v>5</v>
      </c>
      <c r="E403" s="1">
        <v>13</v>
      </c>
      <c r="F403" s="1">
        <v>22</v>
      </c>
      <c r="G403" s="1">
        <v>23</v>
      </c>
      <c r="H403" s="1">
        <v>23</v>
      </c>
      <c r="I403" t="s">
        <v>246</v>
      </c>
      <c r="J403">
        <v>2011</v>
      </c>
      <c r="L403" s="1"/>
      <c r="M403" s="1"/>
    </row>
    <row r="404" spans="1:13" x14ac:dyDescent="0.35">
      <c r="A404" t="s">
        <v>579</v>
      </c>
      <c r="B404" t="s">
        <v>130</v>
      </c>
      <c r="C404" t="s">
        <v>90</v>
      </c>
      <c r="D404" s="1">
        <v>6</v>
      </c>
      <c r="E404" s="1">
        <v>16</v>
      </c>
      <c r="F404" s="1">
        <v>22</v>
      </c>
      <c r="G404" s="1">
        <v>25</v>
      </c>
      <c r="H404" s="1">
        <v>25</v>
      </c>
      <c r="I404" t="s">
        <v>248</v>
      </c>
      <c r="J404">
        <v>2012</v>
      </c>
      <c r="L404" s="1"/>
      <c r="M404" s="1"/>
    </row>
    <row r="405" spans="1:13" x14ac:dyDescent="0.35">
      <c r="A405" t="s">
        <v>580</v>
      </c>
      <c r="B405" t="s">
        <v>130</v>
      </c>
      <c r="C405" t="s">
        <v>110</v>
      </c>
      <c r="D405" s="1">
        <v>4</v>
      </c>
      <c r="E405" s="1">
        <v>13</v>
      </c>
      <c r="F405" s="1">
        <v>18</v>
      </c>
      <c r="G405" s="1">
        <v>20</v>
      </c>
      <c r="H405" s="1">
        <v>20</v>
      </c>
      <c r="I405" t="s">
        <v>250</v>
      </c>
      <c r="J405">
        <v>2013</v>
      </c>
      <c r="L405" s="1"/>
      <c r="M405" s="1"/>
    </row>
    <row r="406" spans="1:13" x14ac:dyDescent="0.35">
      <c r="A406" t="s">
        <v>581</v>
      </c>
      <c r="B406" t="s">
        <v>130</v>
      </c>
      <c r="C406" t="s">
        <v>111</v>
      </c>
      <c r="D406" s="1">
        <v>4</v>
      </c>
      <c r="E406" s="1">
        <v>14</v>
      </c>
      <c r="F406" s="1">
        <v>18</v>
      </c>
      <c r="G406" s="1">
        <v>19</v>
      </c>
      <c r="H406" s="1">
        <v>19</v>
      </c>
      <c r="I406" t="s">
        <v>180</v>
      </c>
      <c r="J406">
        <v>2014</v>
      </c>
      <c r="L406" s="1"/>
      <c r="M406" s="1"/>
    </row>
    <row r="407" spans="1:13" x14ac:dyDescent="0.35">
      <c r="A407" t="s">
        <v>582</v>
      </c>
      <c r="B407" t="s">
        <v>130</v>
      </c>
      <c r="C407" t="s">
        <v>91</v>
      </c>
      <c r="D407" s="1">
        <v>4</v>
      </c>
      <c r="E407" s="1">
        <v>12</v>
      </c>
      <c r="F407" s="1">
        <v>14</v>
      </c>
      <c r="G407" s="1">
        <v>17</v>
      </c>
      <c r="H407" s="1">
        <v>17</v>
      </c>
      <c r="I407" t="s">
        <v>253</v>
      </c>
      <c r="J407">
        <v>2015</v>
      </c>
      <c r="L407" s="1"/>
      <c r="M407" s="1"/>
    </row>
    <row r="408" spans="1:13" x14ac:dyDescent="0.35">
      <c r="A408" t="s">
        <v>583</v>
      </c>
      <c r="B408" t="s">
        <v>130</v>
      </c>
      <c r="C408" t="s">
        <v>92</v>
      </c>
      <c r="D408" s="1">
        <v>4</v>
      </c>
      <c r="E408" s="1">
        <v>10</v>
      </c>
      <c r="F408" s="1">
        <v>14</v>
      </c>
      <c r="G408" s="1">
        <v>16</v>
      </c>
      <c r="H408" s="1">
        <v>16</v>
      </c>
      <c r="I408" t="s">
        <v>255</v>
      </c>
      <c r="J408">
        <v>2016</v>
      </c>
      <c r="L408" s="1"/>
      <c r="M408" s="1"/>
    </row>
    <row r="409" spans="1:13" x14ac:dyDescent="0.35">
      <c r="A409" t="s">
        <v>584</v>
      </c>
      <c r="B409" t="s">
        <v>130</v>
      </c>
      <c r="C409" t="s">
        <v>93</v>
      </c>
      <c r="D409" s="1">
        <v>4</v>
      </c>
      <c r="E409" s="1">
        <v>10</v>
      </c>
      <c r="F409" s="1">
        <v>15</v>
      </c>
      <c r="G409" s="1">
        <v>19</v>
      </c>
      <c r="H409" s="1">
        <v>19</v>
      </c>
      <c r="I409" t="s">
        <v>257</v>
      </c>
      <c r="J409">
        <v>2017</v>
      </c>
      <c r="L409" s="1"/>
      <c r="M409" s="1"/>
    </row>
    <row r="410" spans="1:13" x14ac:dyDescent="0.35">
      <c r="A410" t="s">
        <v>585</v>
      </c>
      <c r="B410" t="s">
        <v>130</v>
      </c>
      <c r="C410" t="s">
        <v>112</v>
      </c>
      <c r="D410" s="1">
        <v>5</v>
      </c>
      <c r="E410" s="1">
        <v>10</v>
      </c>
      <c r="F410" s="1">
        <v>14</v>
      </c>
      <c r="G410" s="1">
        <v>18</v>
      </c>
      <c r="H410" s="1">
        <v>18</v>
      </c>
      <c r="I410" t="s">
        <v>259</v>
      </c>
      <c r="J410">
        <v>2018</v>
      </c>
      <c r="L410" s="1"/>
      <c r="M410" s="1"/>
    </row>
    <row r="411" spans="1:13" x14ac:dyDescent="0.35">
      <c r="A411" t="s">
        <v>586</v>
      </c>
      <c r="B411" t="s">
        <v>130</v>
      </c>
      <c r="C411" t="s">
        <v>94</v>
      </c>
      <c r="D411" s="1">
        <v>5</v>
      </c>
      <c r="E411" s="1">
        <v>9</v>
      </c>
      <c r="F411" s="1">
        <v>14</v>
      </c>
      <c r="G411" s="1">
        <v>17</v>
      </c>
      <c r="H411" s="1">
        <v>17</v>
      </c>
      <c r="I411" t="s">
        <v>179</v>
      </c>
      <c r="J411">
        <v>2019</v>
      </c>
      <c r="L411" s="1"/>
    </row>
    <row r="412" spans="1:13" x14ac:dyDescent="0.35">
      <c r="A412" t="s">
        <v>587</v>
      </c>
      <c r="B412" t="s">
        <v>130</v>
      </c>
      <c r="C412" t="s">
        <v>95</v>
      </c>
      <c r="D412" s="1">
        <v>5</v>
      </c>
      <c r="E412" s="1">
        <v>9</v>
      </c>
      <c r="F412" s="1">
        <v>14</v>
      </c>
      <c r="G412" s="1">
        <v>16</v>
      </c>
      <c r="H412" s="1">
        <v>16</v>
      </c>
      <c r="I412" t="s">
        <v>262</v>
      </c>
      <c r="J412">
        <v>2020</v>
      </c>
      <c r="L412" s="1"/>
    </row>
    <row r="413" spans="1:13" x14ac:dyDescent="0.35">
      <c r="A413" t="s">
        <v>588</v>
      </c>
      <c r="B413" t="s">
        <v>130</v>
      </c>
      <c r="C413" t="s">
        <v>113</v>
      </c>
      <c r="D413" s="1">
        <v>6</v>
      </c>
      <c r="E413" s="1">
        <v>9</v>
      </c>
      <c r="F413" s="1">
        <v>14</v>
      </c>
      <c r="G413" s="1">
        <v>15</v>
      </c>
      <c r="H413" s="1">
        <v>15</v>
      </c>
      <c r="I413" t="s">
        <v>264</v>
      </c>
      <c r="J413">
        <v>2021</v>
      </c>
      <c r="L413" s="1"/>
    </row>
    <row r="414" spans="1:13" x14ac:dyDescent="0.35">
      <c r="A414" t="s">
        <v>636</v>
      </c>
      <c r="B414" t="s">
        <v>130</v>
      </c>
      <c r="C414" t="s">
        <v>593</v>
      </c>
      <c r="D414" s="1">
        <v>6</v>
      </c>
      <c r="E414" s="1">
        <v>10</v>
      </c>
      <c r="F414" s="1">
        <v>13</v>
      </c>
      <c r="G414" s="1">
        <v>14</v>
      </c>
      <c r="H414" s="1">
        <v>14</v>
      </c>
      <c r="I414" t="s">
        <v>594</v>
      </c>
      <c r="J414">
        <v>2022</v>
      </c>
      <c r="L414" s="1"/>
    </row>
    <row r="415" spans="1:13" x14ac:dyDescent="0.35">
      <c r="A415" t="s">
        <v>637</v>
      </c>
      <c r="B415" t="s">
        <v>130</v>
      </c>
      <c r="C415" t="s">
        <v>596</v>
      </c>
      <c r="D415" s="1">
        <v>6</v>
      </c>
      <c r="E415" s="1">
        <v>10</v>
      </c>
      <c r="F415" s="1">
        <v>13</v>
      </c>
      <c r="G415" s="1">
        <v>15</v>
      </c>
      <c r="H415" s="1">
        <v>15</v>
      </c>
      <c r="I415" t="s">
        <v>597</v>
      </c>
      <c r="J415">
        <v>2023</v>
      </c>
      <c r="L415" s="1"/>
    </row>
    <row r="416" spans="1:13" x14ac:dyDescent="0.35">
      <c r="A416" t="s">
        <v>638</v>
      </c>
      <c r="B416" t="s">
        <v>130</v>
      </c>
      <c r="C416" t="s">
        <v>599</v>
      </c>
      <c r="D416" s="1">
        <v>6</v>
      </c>
      <c r="E416" s="1">
        <v>11</v>
      </c>
      <c r="F416" s="1">
        <v>16</v>
      </c>
      <c r="G416" s="1">
        <v>17</v>
      </c>
      <c r="H416" s="1">
        <v>17</v>
      </c>
      <c r="I416" t="s">
        <v>600</v>
      </c>
      <c r="J416">
        <v>2024</v>
      </c>
      <c r="L416" s="1"/>
    </row>
    <row r="417" spans="1:12" x14ac:dyDescent="0.35">
      <c r="A417" t="s">
        <v>639</v>
      </c>
      <c r="B417" t="s">
        <v>130</v>
      </c>
      <c r="C417" t="s">
        <v>602</v>
      </c>
      <c r="D417" s="1">
        <v>5</v>
      </c>
      <c r="E417" s="1">
        <v>10</v>
      </c>
      <c r="F417" s="1">
        <v>15</v>
      </c>
      <c r="G417" s="1">
        <v>16</v>
      </c>
      <c r="H417" s="1">
        <v>16</v>
      </c>
      <c r="I417" t="s">
        <v>603</v>
      </c>
      <c r="J417">
        <v>2025</v>
      </c>
      <c r="L417" s="1"/>
    </row>
    <row r="418" spans="1:12" x14ac:dyDescent="0.35">
      <c r="A418" t="s">
        <v>660</v>
      </c>
      <c r="B418" t="s">
        <v>130</v>
      </c>
      <c r="C418" t="s">
        <v>650</v>
      </c>
      <c r="D418" s="1">
        <v>5</v>
      </c>
      <c r="E418" s="1">
        <v>10</v>
      </c>
      <c r="F418" s="1">
        <v>15</v>
      </c>
      <c r="G418" s="1">
        <v>16</v>
      </c>
      <c r="H418" s="1">
        <v>16</v>
      </c>
      <c r="I418" t="s">
        <v>651</v>
      </c>
      <c r="J418">
        <v>2026</v>
      </c>
      <c r="L418" s="1"/>
    </row>
    <row r="419" spans="1:12" x14ac:dyDescent="0.35">
      <c r="A419" t="s">
        <v>665</v>
      </c>
      <c r="B419" t="s">
        <v>666</v>
      </c>
      <c r="C419" t="s">
        <v>82</v>
      </c>
      <c r="D419" s="1">
        <v>27</v>
      </c>
      <c r="E419" s="1">
        <v>170</v>
      </c>
      <c r="F419" s="1">
        <v>242</v>
      </c>
      <c r="G419" s="1">
        <v>412</v>
      </c>
      <c r="H419" s="1">
        <v>439</v>
      </c>
      <c r="I419" t="s">
        <v>183</v>
      </c>
      <c r="J419">
        <v>1986</v>
      </c>
      <c r="L419" s="1"/>
    </row>
    <row r="420" spans="1:12" x14ac:dyDescent="0.35">
      <c r="A420" t="s">
        <v>667</v>
      </c>
      <c r="B420" t="s">
        <v>666</v>
      </c>
      <c r="C420" t="s">
        <v>83</v>
      </c>
      <c r="D420" s="1">
        <v>26</v>
      </c>
      <c r="E420" s="1">
        <v>168</v>
      </c>
      <c r="F420" s="1">
        <v>247</v>
      </c>
      <c r="G420" s="1">
        <v>415</v>
      </c>
      <c r="H420" s="1">
        <v>441</v>
      </c>
      <c r="I420" t="s">
        <v>200</v>
      </c>
      <c r="J420">
        <v>1987</v>
      </c>
      <c r="L420" s="1"/>
    </row>
    <row r="421" spans="1:12" x14ac:dyDescent="0.35">
      <c r="A421" t="s">
        <v>668</v>
      </c>
      <c r="B421" t="s">
        <v>666</v>
      </c>
      <c r="C421" t="s">
        <v>84</v>
      </c>
      <c r="D421" s="1">
        <v>28</v>
      </c>
      <c r="E421" s="1">
        <v>170</v>
      </c>
      <c r="F421" s="1">
        <v>249</v>
      </c>
      <c r="G421" s="1">
        <v>419</v>
      </c>
      <c r="H421" s="1">
        <v>447</v>
      </c>
      <c r="I421" t="s">
        <v>202</v>
      </c>
      <c r="J421">
        <v>1988</v>
      </c>
      <c r="L421" s="1"/>
    </row>
    <row r="422" spans="1:12" x14ac:dyDescent="0.35">
      <c r="A422" t="s">
        <v>669</v>
      </c>
      <c r="B422" t="s">
        <v>666</v>
      </c>
      <c r="C422" t="s">
        <v>85</v>
      </c>
      <c r="D422" s="1">
        <v>27</v>
      </c>
      <c r="E422" s="1">
        <v>193</v>
      </c>
      <c r="F422" s="1">
        <v>264</v>
      </c>
      <c r="G422" s="1">
        <v>457</v>
      </c>
      <c r="H422" s="1">
        <v>484</v>
      </c>
      <c r="I422" t="s">
        <v>204</v>
      </c>
      <c r="J422">
        <v>1989</v>
      </c>
      <c r="L422" s="1"/>
    </row>
    <row r="423" spans="1:12" x14ac:dyDescent="0.35">
      <c r="A423" t="s">
        <v>670</v>
      </c>
      <c r="B423" t="s">
        <v>666</v>
      </c>
      <c r="C423" t="s">
        <v>86</v>
      </c>
      <c r="D423" s="1">
        <v>24</v>
      </c>
      <c r="E423" s="1">
        <v>189</v>
      </c>
      <c r="F423" s="1">
        <v>197</v>
      </c>
      <c r="G423" s="1">
        <v>386</v>
      </c>
      <c r="H423" s="1">
        <v>410</v>
      </c>
      <c r="I423" t="s">
        <v>206</v>
      </c>
      <c r="J423">
        <v>1990</v>
      </c>
      <c r="L423" s="1"/>
    </row>
    <row r="424" spans="1:12" x14ac:dyDescent="0.35">
      <c r="A424" t="s">
        <v>671</v>
      </c>
      <c r="B424" t="s">
        <v>666</v>
      </c>
      <c r="C424" t="s">
        <v>88</v>
      </c>
      <c r="D424" s="1">
        <v>24</v>
      </c>
      <c r="E424" s="1">
        <v>166</v>
      </c>
      <c r="F424" s="1">
        <v>213</v>
      </c>
      <c r="G424" s="1">
        <v>379</v>
      </c>
      <c r="H424" s="1">
        <v>403</v>
      </c>
      <c r="I424" t="s">
        <v>208</v>
      </c>
      <c r="J424">
        <v>1991</v>
      </c>
      <c r="L424" s="1"/>
    </row>
    <row r="425" spans="1:12" x14ac:dyDescent="0.35">
      <c r="A425" t="s">
        <v>672</v>
      </c>
      <c r="B425" t="s">
        <v>666</v>
      </c>
      <c r="C425" t="s">
        <v>96</v>
      </c>
      <c r="D425" s="1">
        <v>25</v>
      </c>
      <c r="E425" s="1">
        <v>178</v>
      </c>
      <c r="F425" s="1">
        <v>249</v>
      </c>
      <c r="G425" s="1">
        <v>427</v>
      </c>
      <c r="H425" s="1">
        <v>452</v>
      </c>
      <c r="I425" t="s">
        <v>210</v>
      </c>
      <c r="J425">
        <v>1992</v>
      </c>
      <c r="L425" s="1"/>
    </row>
    <row r="426" spans="1:12" x14ac:dyDescent="0.35">
      <c r="A426" t="s">
        <v>673</v>
      </c>
      <c r="B426" t="s">
        <v>666</v>
      </c>
      <c r="C426" t="s">
        <v>97</v>
      </c>
      <c r="D426" s="1">
        <v>24</v>
      </c>
      <c r="E426" s="1">
        <v>166</v>
      </c>
      <c r="F426" s="1">
        <v>243</v>
      </c>
      <c r="G426" s="1">
        <v>409</v>
      </c>
      <c r="H426" s="1">
        <v>433</v>
      </c>
      <c r="I426" t="s">
        <v>212</v>
      </c>
      <c r="J426">
        <v>1993</v>
      </c>
      <c r="L426" s="1"/>
    </row>
    <row r="427" spans="1:12" x14ac:dyDescent="0.35">
      <c r="A427" t="s">
        <v>674</v>
      </c>
      <c r="B427" t="s">
        <v>666</v>
      </c>
      <c r="C427" t="s">
        <v>99</v>
      </c>
      <c r="D427" s="1">
        <v>21</v>
      </c>
      <c r="E427" s="1">
        <v>171</v>
      </c>
      <c r="F427" s="1">
        <v>235</v>
      </c>
      <c r="G427" s="1">
        <v>406</v>
      </c>
      <c r="H427" s="1">
        <v>427</v>
      </c>
      <c r="I427" t="s">
        <v>214</v>
      </c>
      <c r="J427">
        <v>1994</v>
      </c>
      <c r="L427" s="1"/>
    </row>
    <row r="428" spans="1:12" x14ac:dyDescent="0.35">
      <c r="A428" t="s">
        <v>675</v>
      </c>
      <c r="B428" t="s">
        <v>666</v>
      </c>
      <c r="C428" t="s">
        <v>100</v>
      </c>
      <c r="D428" s="1">
        <v>23</v>
      </c>
      <c r="E428" s="1">
        <v>174</v>
      </c>
      <c r="F428" s="1">
        <v>252</v>
      </c>
      <c r="G428" s="1">
        <v>426</v>
      </c>
      <c r="H428" s="1">
        <v>449</v>
      </c>
      <c r="I428" t="s">
        <v>216</v>
      </c>
      <c r="J428">
        <v>1995</v>
      </c>
      <c r="L428" s="1"/>
    </row>
    <row r="429" spans="1:12" x14ac:dyDescent="0.35">
      <c r="A429" t="s">
        <v>676</v>
      </c>
      <c r="B429" t="s">
        <v>666</v>
      </c>
      <c r="C429" t="s">
        <v>101</v>
      </c>
      <c r="D429" s="1">
        <v>21</v>
      </c>
      <c r="E429" s="1">
        <v>152</v>
      </c>
      <c r="F429" s="1">
        <v>235</v>
      </c>
      <c r="G429" s="1">
        <v>387</v>
      </c>
      <c r="H429" s="1">
        <v>408</v>
      </c>
      <c r="I429" t="s">
        <v>218</v>
      </c>
      <c r="J429">
        <v>1996</v>
      </c>
      <c r="L429" s="1"/>
    </row>
    <row r="430" spans="1:12" x14ac:dyDescent="0.35">
      <c r="A430" t="s">
        <v>677</v>
      </c>
      <c r="B430" t="s">
        <v>666</v>
      </c>
      <c r="C430" t="s">
        <v>102</v>
      </c>
      <c r="D430" s="1">
        <v>23</v>
      </c>
      <c r="E430" s="1">
        <v>147</v>
      </c>
      <c r="F430" s="1">
        <v>224</v>
      </c>
      <c r="G430" s="1">
        <v>371</v>
      </c>
      <c r="H430" s="1">
        <v>394</v>
      </c>
      <c r="I430" t="s">
        <v>220</v>
      </c>
      <c r="J430">
        <v>1997</v>
      </c>
      <c r="L430" s="1"/>
    </row>
    <row r="431" spans="1:12" x14ac:dyDescent="0.35">
      <c r="A431" t="s">
        <v>678</v>
      </c>
      <c r="B431" t="s">
        <v>666</v>
      </c>
      <c r="C431" t="s">
        <v>103</v>
      </c>
      <c r="D431" s="1">
        <v>21</v>
      </c>
      <c r="E431" s="1">
        <v>146</v>
      </c>
      <c r="F431" s="1">
        <v>206</v>
      </c>
      <c r="G431" s="1">
        <v>352</v>
      </c>
      <c r="H431" s="1">
        <v>373</v>
      </c>
      <c r="I431" t="s">
        <v>222</v>
      </c>
      <c r="J431">
        <v>1998</v>
      </c>
      <c r="L431" s="1"/>
    </row>
    <row r="432" spans="1:12" x14ac:dyDescent="0.35">
      <c r="A432" t="s">
        <v>679</v>
      </c>
      <c r="B432" t="s">
        <v>666</v>
      </c>
      <c r="C432" t="s">
        <v>104</v>
      </c>
      <c r="D432" s="1">
        <v>22</v>
      </c>
      <c r="E432" s="1">
        <v>158</v>
      </c>
      <c r="F432" s="1">
        <v>205</v>
      </c>
      <c r="G432" s="1">
        <v>363</v>
      </c>
      <c r="H432" s="1">
        <v>385</v>
      </c>
      <c r="I432" t="s">
        <v>182</v>
      </c>
      <c r="J432">
        <v>1999</v>
      </c>
      <c r="L432" s="1"/>
    </row>
    <row r="433" spans="1:12" x14ac:dyDescent="0.35">
      <c r="A433" t="s">
        <v>680</v>
      </c>
      <c r="B433" t="s">
        <v>666</v>
      </c>
      <c r="C433" t="s">
        <v>105</v>
      </c>
      <c r="D433" s="1">
        <v>22</v>
      </c>
      <c r="E433" s="1">
        <v>141</v>
      </c>
      <c r="F433" s="1">
        <v>187</v>
      </c>
      <c r="G433" s="1">
        <v>328</v>
      </c>
      <c r="H433" s="1">
        <v>350</v>
      </c>
      <c r="I433" t="s">
        <v>225</v>
      </c>
      <c r="J433">
        <v>2000</v>
      </c>
      <c r="L433" s="1"/>
    </row>
    <row r="434" spans="1:12" x14ac:dyDescent="0.35">
      <c r="A434" t="s">
        <v>681</v>
      </c>
      <c r="B434" t="s">
        <v>666</v>
      </c>
      <c r="C434" t="s">
        <v>106</v>
      </c>
      <c r="D434" s="1">
        <v>22</v>
      </c>
      <c r="E434" s="1">
        <v>144</v>
      </c>
      <c r="F434" s="1">
        <v>180</v>
      </c>
      <c r="G434" s="1">
        <v>324</v>
      </c>
      <c r="H434" s="1">
        <v>346</v>
      </c>
      <c r="I434" t="s">
        <v>227</v>
      </c>
      <c r="J434">
        <v>2001</v>
      </c>
      <c r="L434" s="1"/>
    </row>
    <row r="435" spans="1:12" x14ac:dyDescent="0.35">
      <c r="A435" t="s">
        <v>682</v>
      </c>
      <c r="B435" t="s">
        <v>666</v>
      </c>
      <c r="C435" t="s">
        <v>107</v>
      </c>
      <c r="D435" s="1">
        <v>22</v>
      </c>
      <c r="E435" s="1">
        <v>126</v>
      </c>
      <c r="F435" s="1">
        <v>165</v>
      </c>
      <c r="G435" s="1">
        <v>291</v>
      </c>
      <c r="H435" s="1">
        <v>313</v>
      </c>
      <c r="I435" t="s">
        <v>229</v>
      </c>
      <c r="J435">
        <v>2002</v>
      </c>
      <c r="L435" s="1"/>
    </row>
    <row r="436" spans="1:12" x14ac:dyDescent="0.35">
      <c r="A436" t="s">
        <v>683</v>
      </c>
      <c r="B436" t="s">
        <v>666</v>
      </c>
      <c r="C436" t="s">
        <v>114</v>
      </c>
      <c r="D436" s="1">
        <v>23</v>
      </c>
      <c r="E436" s="1">
        <v>123</v>
      </c>
      <c r="F436" s="1">
        <v>168</v>
      </c>
      <c r="G436" s="1">
        <v>291</v>
      </c>
      <c r="H436" s="1">
        <v>314</v>
      </c>
      <c r="I436" t="s">
        <v>231</v>
      </c>
      <c r="J436">
        <v>2003</v>
      </c>
      <c r="L436" s="1"/>
    </row>
    <row r="437" spans="1:12" x14ac:dyDescent="0.35">
      <c r="A437" t="s">
        <v>684</v>
      </c>
      <c r="B437" t="s">
        <v>666</v>
      </c>
      <c r="C437" t="s">
        <v>87</v>
      </c>
      <c r="D437" s="1">
        <v>28</v>
      </c>
      <c r="E437" s="1">
        <v>118</v>
      </c>
      <c r="F437" s="1">
        <v>157</v>
      </c>
      <c r="G437" s="1">
        <v>275</v>
      </c>
      <c r="H437" s="1">
        <v>303</v>
      </c>
      <c r="I437" t="s">
        <v>233</v>
      </c>
      <c r="J437">
        <v>2004</v>
      </c>
      <c r="L437" s="1"/>
    </row>
    <row r="438" spans="1:12" x14ac:dyDescent="0.35">
      <c r="A438" t="s">
        <v>685</v>
      </c>
      <c r="B438" t="s">
        <v>666</v>
      </c>
      <c r="C438" t="s">
        <v>115</v>
      </c>
      <c r="D438" s="1">
        <v>30</v>
      </c>
      <c r="E438" s="1">
        <v>120</v>
      </c>
      <c r="F438" s="1">
        <v>158</v>
      </c>
      <c r="G438" s="1">
        <v>278</v>
      </c>
      <c r="H438" s="1">
        <v>308</v>
      </c>
      <c r="I438" t="s">
        <v>235</v>
      </c>
      <c r="J438">
        <v>2005</v>
      </c>
      <c r="L438" s="1"/>
    </row>
    <row r="439" spans="1:12" x14ac:dyDescent="0.35">
      <c r="A439" t="s">
        <v>686</v>
      </c>
      <c r="B439" t="s">
        <v>666</v>
      </c>
      <c r="C439" t="s">
        <v>116</v>
      </c>
      <c r="D439" s="1">
        <v>29</v>
      </c>
      <c r="E439" s="1">
        <v>122</v>
      </c>
      <c r="F439" s="1">
        <v>158</v>
      </c>
      <c r="G439" s="1">
        <v>280</v>
      </c>
      <c r="H439" s="1">
        <v>309</v>
      </c>
      <c r="I439" t="s">
        <v>237</v>
      </c>
      <c r="J439">
        <v>2006</v>
      </c>
      <c r="L439" s="1"/>
    </row>
    <row r="440" spans="1:12" x14ac:dyDescent="0.35">
      <c r="A440" t="s">
        <v>687</v>
      </c>
      <c r="B440" t="s">
        <v>666</v>
      </c>
      <c r="C440" t="s">
        <v>117</v>
      </c>
      <c r="D440" s="1">
        <v>27</v>
      </c>
      <c r="E440" s="1">
        <v>121</v>
      </c>
      <c r="F440" s="1">
        <v>151</v>
      </c>
      <c r="G440" s="1">
        <v>272</v>
      </c>
      <c r="H440" s="1">
        <v>299</v>
      </c>
      <c r="I440" t="s">
        <v>239</v>
      </c>
      <c r="J440">
        <v>2007</v>
      </c>
      <c r="L440" s="1"/>
    </row>
    <row r="441" spans="1:12" x14ac:dyDescent="0.35">
      <c r="A441" t="s">
        <v>688</v>
      </c>
      <c r="B441" t="s">
        <v>666</v>
      </c>
      <c r="C441" t="s">
        <v>108</v>
      </c>
      <c r="D441" s="1">
        <v>27</v>
      </c>
      <c r="E441" s="1">
        <v>114</v>
      </c>
      <c r="F441" s="1">
        <v>145</v>
      </c>
      <c r="G441" s="1">
        <v>259</v>
      </c>
      <c r="H441" s="1">
        <v>286</v>
      </c>
      <c r="I441" t="s">
        <v>241</v>
      </c>
      <c r="J441">
        <v>2008</v>
      </c>
      <c r="L441" s="1"/>
    </row>
    <row r="442" spans="1:12" x14ac:dyDescent="0.35">
      <c r="A442" t="s">
        <v>689</v>
      </c>
      <c r="B442" t="s">
        <v>666</v>
      </c>
      <c r="C442" t="s">
        <v>109</v>
      </c>
      <c r="D442" s="1">
        <v>25</v>
      </c>
      <c r="E442" s="1">
        <v>113</v>
      </c>
      <c r="F442" s="1">
        <v>160</v>
      </c>
      <c r="G442" s="1">
        <v>273</v>
      </c>
      <c r="H442" s="1">
        <v>298</v>
      </c>
      <c r="I442" t="s">
        <v>181</v>
      </c>
      <c r="J442">
        <v>2009</v>
      </c>
      <c r="L442" s="1"/>
    </row>
    <row r="443" spans="1:12" x14ac:dyDescent="0.35">
      <c r="A443" t="s">
        <v>690</v>
      </c>
      <c r="B443" t="s">
        <v>666</v>
      </c>
      <c r="C443" t="s">
        <v>98</v>
      </c>
      <c r="D443" s="1">
        <v>23</v>
      </c>
      <c r="E443" s="1">
        <v>110</v>
      </c>
      <c r="F443" s="1">
        <v>156</v>
      </c>
      <c r="G443" s="1">
        <v>266</v>
      </c>
      <c r="H443" s="1">
        <v>289</v>
      </c>
      <c r="I443" t="s">
        <v>244</v>
      </c>
      <c r="J443">
        <v>2010</v>
      </c>
      <c r="L443" s="1"/>
    </row>
    <row r="444" spans="1:12" x14ac:dyDescent="0.35">
      <c r="A444" t="s">
        <v>691</v>
      </c>
      <c r="B444" t="s">
        <v>666</v>
      </c>
      <c r="C444" t="s">
        <v>89</v>
      </c>
      <c r="D444" s="1">
        <v>28</v>
      </c>
      <c r="E444" s="1">
        <v>118</v>
      </c>
      <c r="F444" s="1">
        <v>179</v>
      </c>
      <c r="G444" s="1">
        <v>297</v>
      </c>
      <c r="H444" s="1">
        <v>325</v>
      </c>
      <c r="I444" t="s">
        <v>246</v>
      </c>
      <c r="J444">
        <v>2011</v>
      </c>
      <c r="L444" s="1"/>
    </row>
    <row r="445" spans="1:12" x14ac:dyDescent="0.35">
      <c r="A445" t="s">
        <v>692</v>
      </c>
      <c r="B445" t="s">
        <v>666</v>
      </c>
      <c r="C445" t="s">
        <v>90</v>
      </c>
      <c r="D445" s="1">
        <v>25</v>
      </c>
      <c r="E445" s="1">
        <v>119</v>
      </c>
      <c r="F445" s="1">
        <v>181</v>
      </c>
      <c r="G445" s="1">
        <v>300</v>
      </c>
      <c r="H445" s="1">
        <v>325</v>
      </c>
      <c r="I445" t="s">
        <v>248</v>
      </c>
      <c r="J445">
        <v>2012</v>
      </c>
      <c r="L445" s="1"/>
    </row>
    <row r="446" spans="1:12" x14ac:dyDescent="0.35">
      <c r="A446" t="s">
        <v>693</v>
      </c>
      <c r="B446" t="s">
        <v>666</v>
      </c>
      <c r="C446" t="s">
        <v>110</v>
      </c>
      <c r="D446" s="1">
        <v>24</v>
      </c>
      <c r="E446" s="1">
        <v>115</v>
      </c>
      <c r="F446" s="1">
        <v>172</v>
      </c>
      <c r="G446" s="1">
        <v>287</v>
      </c>
      <c r="H446" s="1">
        <v>311</v>
      </c>
      <c r="I446" t="s">
        <v>250</v>
      </c>
      <c r="J446">
        <v>2013</v>
      </c>
      <c r="L446" s="1"/>
    </row>
    <row r="447" spans="1:12" x14ac:dyDescent="0.35">
      <c r="A447" t="s">
        <v>694</v>
      </c>
      <c r="B447" t="s">
        <v>666</v>
      </c>
      <c r="C447" t="s">
        <v>111</v>
      </c>
      <c r="D447" s="1">
        <v>24</v>
      </c>
      <c r="E447" s="1">
        <v>112</v>
      </c>
      <c r="F447" s="1">
        <v>169</v>
      </c>
      <c r="G447" s="1">
        <v>281</v>
      </c>
      <c r="H447" s="1">
        <v>305</v>
      </c>
      <c r="I447" t="s">
        <v>180</v>
      </c>
      <c r="J447">
        <v>2014</v>
      </c>
      <c r="L447" s="1"/>
    </row>
    <row r="448" spans="1:12" x14ac:dyDescent="0.35">
      <c r="A448" t="s">
        <v>695</v>
      </c>
      <c r="B448" t="s">
        <v>666</v>
      </c>
      <c r="C448" t="s">
        <v>91</v>
      </c>
      <c r="D448" s="1">
        <v>23</v>
      </c>
      <c r="E448" s="1">
        <v>109</v>
      </c>
      <c r="F448" s="1">
        <v>168</v>
      </c>
      <c r="G448" s="1">
        <v>277</v>
      </c>
      <c r="H448" s="1">
        <v>300</v>
      </c>
      <c r="I448" t="s">
        <v>253</v>
      </c>
      <c r="J448">
        <v>2015</v>
      </c>
      <c r="L448" s="1"/>
    </row>
    <row r="449" spans="1:12" x14ac:dyDescent="0.35">
      <c r="A449" t="s">
        <v>696</v>
      </c>
      <c r="B449" t="s">
        <v>666</v>
      </c>
      <c r="C449" t="s">
        <v>92</v>
      </c>
      <c r="D449" s="1">
        <v>25</v>
      </c>
      <c r="E449" s="1">
        <v>106</v>
      </c>
      <c r="F449" s="1">
        <v>170</v>
      </c>
      <c r="G449" s="1">
        <v>276</v>
      </c>
      <c r="H449" s="1">
        <v>301</v>
      </c>
      <c r="I449" t="s">
        <v>255</v>
      </c>
      <c r="J449">
        <v>2016</v>
      </c>
      <c r="L449" s="1"/>
    </row>
    <row r="450" spans="1:12" x14ac:dyDescent="0.35">
      <c r="A450" t="s">
        <v>697</v>
      </c>
      <c r="B450" t="s">
        <v>666</v>
      </c>
      <c r="C450" t="s">
        <v>93</v>
      </c>
      <c r="D450" s="1">
        <v>26</v>
      </c>
      <c r="E450" s="1">
        <v>121</v>
      </c>
      <c r="F450" s="1">
        <v>162</v>
      </c>
      <c r="G450" s="1">
        <v>283</v>
      </c>
      <c r="H450" s="1">
        <v>309</v>
      </c>
      <c r="I450" t="s">
        <v>257</v>
      </c>
      <c r="J450">
        <v>2017</v>
      </c>
      <c r="L450" s="1"/>
    </row>
    <row r="451" spans="1:12" x14ac:dyDescent="0.35">
      <c r="A451" t="s">
        <v>698</v>
      </c>
      <c r="B451" t="s">
        <v>666</v>
      </c>
      <c r="C451" t="s">
        <v>112</v>
      </c>
      <c r="D451" s="1">
        <v>28</v>
      </c>
      <c r="E451" s="1">
        <v>125</v>
      </c>
      <c r="F451" s="1">
        <v>158</v>
      </c>
      <c r="G451" s="1">
        <v>283</v>
      </c>
      <c r="H451" s="1">
        <v>311</v>
      </c>
      <c r="I451" t="s">
        <v>259</v>
      </c>
      <c r="J451">
        <v>2018</v>
      </c>
      <c r="L451" s="1"/>
    </row>
    <row r="452" spans="1:12" x14ac:dyDescent="0.35">
      <c r="A452" t="s">
        <v>699</v>
      </c>
      <c r="B452" t="s">
        <v>666</v>
      </c>
      <c r="C452" t="s">
        <v>94</v>
      </c>
      <c r="D452" s="1">
        <v>28</v>
      </c>
      <c r="E452" s="1">
        <v>124</v>
      </c>
      <c r="F452" s="1">
        <v>164</v>
      </c>
      <c r="G452" s="1">
        <v>288</v>
      </c>
      <c r="H452" s="1">
        <v>316</v>
      </c>
      <c r="I452" t="s">
        <v>179</v>
      </c>
      <c r="J452">
        <v>2019</v>
      </c>
      <c r="L452" s="1"/>
    </row>
    <row r="453" spans="1:12" x14ac:dyDescent="0.35">
      <c r="A453" t="s">
        <v>700</v>
      </c>
      <c r="B453" t="s">
        <v>666</v>
      </c>
      <c r="C453" t="s">
        <v>95</v>
      </c>
      <c r="D453" s="1">
        <v>28</v>
      </c>
      <c r="E453" s="1">
        <v>118</v>
      </c>
      <c r="F453" s="1">
        <v>166</v>
      </c>
      <c r="G453" s="1">
        <v>284</v>
      </c>
      <c r="H453" s="1">
        <v>312</v>
      </c>
      <c r="I453" t="s">
        <v>262</v>
      </c>
      <c r="J453">
        <v>2020</v>
      </c>
      <c r="L453" s="1"/>
    </row>
    <row r="454" spans="1:12" x14ac:dyDescent="0.35">
      <c r="A454" t="s">
        <v>701</v>
      </c>
      <c r="B454" t="s">
        <v>666</v>
      </c>
      <c r="C454" t="s">
        <v>113</v>
      </c>
      <c r="D454" s="1">
        <v>29</v>
      </c>
      <c r="E454" s="1">
        <v>122</v>
      </c>
      <c r="F454" s="1">
        <v>153</v>
      </c>
      <c r="G454" s="1">
        <v>275</v>
      </c>
      <c r="H454" s="1">
        <v>304</v>
      </c>
      <c r="I454" t="s">
        <v>264</v>
      </c>
      <c r="J454">
        <v>2021</v>
      </c>
      <c r="L454" s="1"/>
    </row>
    <row r="455" spans="1:12" x14ac:dyDescent="0.35">
      <c r="A455" t="s">
        <v>702</v>
      </c>
      <c r="B455" t="s">
        <v>666</v>
      </c>
      <c r="C455" t="s">
        <v>593</v>
      </c>
      <c r="D455" s="1">
        <v>28</v>
      </c>
      <c r="E455" s="1">
        <v>130</v>
      </c>
      <c r="F455" s="1">
        <v>152</v>
      </c>
      <c r="G455" s="1">
        <v>282</v>
      </c>
      <c r="H455" s="1">
        <v>310</v>
      </c>
      <c r="I455" t="s">
        <v>594</v>
      </c>
      <c r="J455">
        <v>2022</v>
      </c>
      <c r="L455" s="1"/>
    </row>
    <row r="456" spans="1:12" x14ac:dyDescent="0.35">
      <c r="A456" t="s">
        <v>703</v>
      </c>
      <c r="B456" t="s">
        <v>666</v>
      </c>
      <c r="C456" t="s">
        <v>596</v>
      </c>
      <c r="D456" s="1">
        <v>28</v>
      </c>
      <c r="E456" s="1">
        <v>133</v>
      </c>
      <c r="F456" s="1">
        <v>147</v>
      </c>
      <c r="G456" s="1">
        <v>280</v>
      </c>
      <c r="H456" s="1">
        <v>308</v>
      </c>
      <c r="I456" t="s">
        <v>597</v>
      </c>
      <c r="J456">
        <v>2023</v>
      </c>
      <c r="L456" s="1"/>
    </row>
    <row r="457" spans="1:12" x14ac:dyDescent="0.35">
      <c r="A457" t="s">
        <v>704</v>
      </c>
      <c r="B457" t="s">
        <v>666</v>
      </c>
      <c r="C457" t="s">
        <v>599</v>
      </c>
      <c r="D457" s="1">
        <v>29</v>
      </c>
      <c r="E457" s="1">
        <v>138</v>
      </c>
      <c r="F457" s="1">
        <v>159</v>
      </c>
      <c r="G457" s="1">
        <v>297</v>
      </c>
      <c r="H457" s="1">
        <v>326</v>
      </c>
      <c r="I457" t="s">
        <v>600</v>
      </c>
      <c r="J457">
        <v>2024</v>
      </c>
      <c r="L457" s="1"/>
    </row>
    <row r="458" spans="1:12" x14ac:dyDescent="0.35">
      <c r="A458" t="s">
        <v>705</v>
      </c>
      <c r="B458" t="s">
        <v>666</v>
      </c>
      <c r="C458" t="s">
        <v>602</v>
      </c>
      <c r="D458" s="1">
        <v>28</v>
      </c>
      <c r="E458" s="1">
        <v>118</v>
      </c>
      <c r="F458" s="1">
        <v>157</v>
      </c>
      <c r="G458" s="1">
        <v>275</v>
      </c>
      <c r="H458" s="1">
        <v>303</v>
      </c>
      <c r="I458" t="s">
        <v>603</v>
      </c>
      <c r="J458">
        <v>2025</v>
      </c>
      <c r="L458" s="1"/>
    </row>
    <row r="459" spans="1:12" x14ac:dyDescent="0.35">
      <c r="A459" t="s">
        <v>706</v>
      </c>
      <c r="B459" t="s">
        <v>666</v>
      </c>
      <c r="C459" t="s">
        <v>650</v>
      </c>
      <c r="D459" s="1">
        <v>30</v>
      </c>
      <c r="E459" s="1">
        <v>124</v>
      </c>
      <c r="F459" s="1">
        <v>153</v>
      </c>
      <c r="G459" s="1">
        <v>277</v>
      </c>
      <c r="H459" s="1">
        <v>307</v>
      </c>
      <c r="I459" t="s">
        <v>651</v>
      </c>
      <c r="J459">
        <v>2026</v>
      </c>
      <c r="L459"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2:AF89"/>
  <sheetViews>
    <sheetView tabSelected="1" zoomScaleNormal="100" workbookViewId="0">
      <selection activeCell="C57" sqref="C57"/>
    </sheetView>
  </sheetViews>
  <sheetFormatPr defaultColWidth="9.08984375" defaultRowHeight="14" customHeight="1" x14ac:dyDescent="0.35"/>
  <cols>
    <col min="1" max="1" width="1" style="7" customWidth="1"/>
    <col min="2" max="2" width="10.6328125" style="7" customWidth="1"/>
    <col min="3" max="3" width="12.6328125" style="7" customWidth="1"/>
    <col min="4" max="8" width="15.6328125" style="7" customWidth="1"/>
    <col min="9" max="9" width="4.6328125" style="7" customWidth="1"/>
    <col min="10" max="18" width="9.08984375" style="7"/>
    <col min="19" max="19" width="4.6328125" style="7" customWidth="1"/>
    <col min="20" max="20" width="21.90625" style="7" customWidth="1"/>
    <col min="21" max="26" width="9.08984375" style="7"/>
    <col min="27" max="27" width="17.36328125" style="7" customWidth="1"/>
    <col min="28" max="28" width="16.453125" style="7" customWidth="1"/>
    <col min="29" max="29" width="16.36328125" style="7" customWidth="1"/>
    <col min="30" max="30" width="22.6328125" style="7" customWidth="1"/>
    <col min="31" max="31" width="19.6328125" style="7" customWidth="1"/>
    <col min="32" max="32" width="10.36328125" style="7" customWidth="1"/>
    <col min="33" max="16384" width="9.08984375" style="7"/>
  </cols>
  <sheetData>
    <row r="2" spans="1:32" ht="14" customHeight="1" x14ac:dyDescent="0.35">
      <c r="J2" s="31" t="s">
        <v>648</v>
      </c>
    </row>
    <row r="3" spans="1:32" ht="14" customHeight="1" x14ac:dyDescent="0.35">
      <c r="J3" s="8" t="s">
        <v>195</v>
      </c>
    </row>
    <row r="4" spans="1:32" ht="14" customHeight="1" thickBot="1" x14ac:dyDescent="0.4">
      <c r="J4" s="8" t="s">
        <v>196</v>
      </c>
    </row>
    <row r="5" spans="1:32" ht="32" customHeight="1" thickBot="1" x14ac:dyDescent="0.6">
      <c r="A5" s="7" t="s">
        <v>125</v>
      </c>
      <c r="B5" s="9" t="s">
        <v>136</v>
      </c>
      <c r="C5" s="10"/>
      <c r="D5" s="10"/>
      <c r="E5" s="36" t="s">
        <v>666</v>
      </c>
      <c r="F5" s="37"/>
      <c r="G5" s="38"/>
      <c r="J5" s="11" t="str">
        <f>VLOOKUP(E5,$AD$5:$AF$15,3,FALSE)</f>
        <v>No. of Sectors (Routes)</v>
      </c>
      <c r="K5" s="12"/>
      <c r="L5" s="12"/>
      <c r="M5" s="12"/>
      <c r="N5" s="12"/>
      <c r="O5" s="12"/>
      <c r="P5" s="12"/>
      <c r="Q5" s="12"/>
      <c r="R5" s="12"/>
      <c r="AA5" s="13">
        <f>VLOOKUP(E5,$AD$5:$AE$15,2,FALSE)</f>
        <v>0</v>
      </c>
      <c r="AD5" s="13" t="s">
        <v>125</v>
      </c>
      <c r="AE5" s="13">
        <v>1</v>
      </c>
      <c r="AF5" s="13" t="s">
        <v>184</v>
      </c>
    </row>
    <row r="6" spans="1:32" ht="14" customHeight="1" x14ac:dyDescent="0.35">
      <c r="A6" s="33" t="s">
        <v>128</v>
      </c>
      <c r="U6" s="14" t="s">
        <v>141</v>
      </c>
      <c r="V6" s="13" t="s">
        <v>142</v>
      </c>
      <c r="W6" s="13"/>
      <c r="X6" s="13"/>
      <c r="Y6" s="13"/>
      <c r="AD6" s="13" t="s">
        <v>128</v>
      </c>
      <c r="AE6" s="13">
        <v>1</v>
      </c>
      <c r="AF6" s="13" t="s">
        <v>185</v>
      </c>
    </row>
    <row r="7" spans="1:32" ht="14" customHeight="1" x14ac:dyDescent="0.35">
      <c r="A7" s="33" t="s">
        <v>119</v>
      </c>
      <c r="U7" s="15"/>
      <c r="V7" s="15" t="s">
        <v>143</v>
      </c>
      <c r="W7" s="15" t="s">
        <v>640</v>
      </c>
      <c r="X7" s="15" t="s">
        <v>144</v>
      </c>
      <c r="Y7" s="15" t="s">
        <v>662</v>
      </c>
      <c r="AD7" s="13" t="s">
        <v>119</v>
      </c>
      <c r="AE7" s="13">
        <v>1</v>
      </c>
      <c r="AF7" s="13" t="s">
        <v>186</v>
      </c>
    </row>
    <row r="8" spans="1:32" ht="14" customHeight="1" x14ac:dyDescent="0.35">
      <c r="A8" s="33" t="s">
        <v>131</v>
      </c>
      <c r="B8" s="12" t="s">
        <v>140</v>
      </c>
      <c r="C8" s="16" t="s">
        <v>154</v>
      </c>
      <c r="D8" s="17" t="s">
        <v>155</v>
      </c>
      <c r="E8" s="16" t="s">
        <v>153</v>
      </c>
      <c r="F8" s="16" t="s">
        <v>126</v>
      </c>
      <c r="G8" s="16" t="s">
        <v>641</v>
      </c>
      <c r="H8" s="16" t="s">
        <v>137</v>
      </c>
      <c r="U8" s="15" t="str">
        <f>B49</f>
        <v>2025-26</v>
      </c>
      <c r="V8" s="15" t="str">
        <f>B49</f>
        <v>2025-26</v>
      </c>
      <c r="W8" s="15" t="str">
        <f>B49</f>
        <v>2025-26</v>
      </c>
      <c r="X8" s="15" t="str">
        <f>B49</f>
        <v>2025-26</v>
      </c>
      <c r="Y8" s="15" t="str">
        <f>B49</f>
        <v>2025-26</v>
      </c>
      <c r="AD8" s="13" t="s">
        <v>131</v>
      </c>
      <c r="AE8" s="13">
        <v>1</v>
      </c>
      <c r="AF8" s="13" t="s">
        <v>187</v>
      </c>
    </row>
    <row r="9" spans="1:32" ht="14" customHeight="1" x14ac:dyDescent="0.35">
      <c r="A9" s="33" t="s">
        <v>132</v>
      </c>
      <c r="B9" s="7" t="str">
        <f>Data!I9</f>
        <v>1985-86</v>
      </c>
      <c r="C9" s="18">
        <f>VLOOKUP(CONCATENATE($E$5,$B9),Data!$A$9:$H$501,4,FALSE)</f>
        <v>27</v>
      </c>
      <c r="D9" s="18">
        <f>VLOOKUP(CONCATENATE($E$5,$B9),Data!$A$9:$H$501,5,FALSE)</f>
        <v>170</v>
      </c>
      <c r="E9" s="18">
        <f>VLOOKUP(CONCATENATE($E$5,$B9),Data!$A$9:$H$501,6,FALSE)</f>
        <v>242</v>
      </c>
      <c r="F9" s="18">
        <f>VLOOKUP(CONCATENATE($E$5,$B9),Data!$A$9:$H$501,7,FALSE)</f>
        <v>412</v>
      </c>
      <c r="G9" s="18">
        <f>VLOOKUP(CONCATENATE($E$5,$B9),Data!$A$9:$H$501,8,FALSE)</f>
        <v>439</v>
      </c>
      <c r="H9" s="19" t="str">
        <f>IF(VLOOKUP($E$5,$AD$5:$AE$15,2,FALSE)=0,"..",F9/G9)</f>
        <v>..</v>
      </c>
      <c r="U9" s="15" t="s">
        <v>197</v>
      </c>
      <c r="V9" s="15" t="s">
        <v>145</v>
      </c>
      <c r="W9" s="15" t="s">
        <v>145</v>
      </c>
      <c r="X9" s="15" t="s">
        <v>145</v>
      </c>
      <c r="Y9" s="15" t="s">
        <v>145</v>
      </c>
      <c r="AA9" s="18"/>
      <c r="AD9" s="13" t="s">
        <v>132</v>
      </c>
      <c r="AE9" s="13">
        <v>1</v>
      </c>
      <c r="AF9" s="13" t="s">
        <v>188</v>
      </c>
    </row>
    <row r="10" spans="1:32" ht="14" customHeight="1" x14ac:dyDescent="0.35">
      <c r="A10" s="33" t="s">
        <v>129</v>
      </c>
      <c r="B10" s="7" t="str">
        <f>Data!I10</f>
        <v>1986-87</v>
      </c>
      <c r="C10" s="18">
        <f>VLOOKUP(CONCATENATE($E$5,$B10),Data!$A$9:$H$501,4,FALSE)</f>
        <v>26</v>
      </c>
      <c r="D10" s="18">
        <f>VLOOKUP(CONCATENATE($E$5,$B10),Data!$A$9:$H$501,5,FALSE)</f>
        <v>168</v>
      </c>
      <c r="E10" s="18">
        <f>VLOOKUP(CONCATENATE($E$5,$B10),Data!$A$9:$H$501,6,FALSE)</f>
        <v>247</v>
      </c>
      <c r="F10" s="18">
        <f>VLOOKUP(CONCATENATE($E$5,$B10),Data!$A$9:$H$501,7,FALSE)</f>
        <v>415</v>
      </c>
      <c r="G10" s="18">
        <f>VLOOKUP(CONCATENATE($E$5,$B10),Data!$A$9:$H$501,8,FALSE)</f>
        <v>441</v>
      </c>
      <c r="H10" s="19" t="str">
        <f t="shared" ref="H10:H43" si="0">IF(VLOOKUP($E$5,$AD$5:$AE$15,2,FALSE)=0,"..",F10/G10)</f>
        <v>..</v>
      </c>
      <c r="T10" s="12"/>
      <c r="U10" s="20" t="str">
        <f>B42</f>
        <v>2018-19</v>
      </c>
      <c r="V10" s="20" t="str">
        <f>$B39</f>
        <v>2015-16</v>
      </c>
      <c r="W10" s="20" t="str">
        <f>$B34</f>
        <v>2010-11</v>
      </c>
      <c r="X10" s="20" t="str">
        <f>$B29</f>
        <v>2005-06</v>
      </c>
      <c r="Y10" s="20" t="str">
        <f>$B9</f>
        <v>1985-86</v>
      </c>
      <c r="AA10" s="18"/>
      <c r="AD10" s="13" t="s">
        <v>129</v>
      </c>
      <c r="AE10" s="13">
        <v>1</v>
      </c>
      <c r="AF10" s="13" t="s">
        <v>189</v>
      </c>
    </row>
    <row r="11" spans="1:32" ht="14" customHeight="1" x14ac:dyDescent="0.35">
      <c r="A11" s="33" t="s">
        <v>133</v>
      </c>
      <c r="B11" s="7" t="str">
        <f>Data!I11</f>
        <v>1987-88</v>
      </c>
      <c r="C11" s="18">
        <f>VLOOKUP(CONCATENATE($E$5,$B11),Data!$A$9:$H$501,4,FALSE)</f>
        <v>28</v>
      </c>
      <c r="D11" s="18">
        <f>VLOOKUP(CONCATENATE($E$5,$B11),Data!$A$9:$H$501,5,FALSE)</f>
        <v>170</v>
      </c>
      <c r="E11" s="18">
        <f>VLOOKUP(CONCATENATE($E$5,$B11),Data!$A$9:$H$501,6,FALSE)</f>
        <v>249</v>
      </c>
      <c r="F11" s="18">
        <f>VLOOKUP(CONCATENATE($E$5,$B11),Data!$A$9:$H$501,7,FALSE)</f>
        <v>419</v>
      </c>
      <c r="G11" s="18">
        <f>VLOOKUP(CONCATENATE($E$5,$B11),Data!$A$9:$H$501,8,FALSE)</f>
        <v>447</v>
      </c>
      <c r="H11" s="19" t="str">
        <f t="shared" si="0"/>
        <v>..</v>
      </c>
      <c r="T11" s="7" t="s">
        <v>154</v>
      </c>
      <c r="U11" s="21" t="str">
        <f>IF(AA5=1,C76,"..")</f>
        <v>..</v>
      </c>
      <c r="V11" s="21" t="str">
        <f>IF(AA5=1,C79,"..")</f>
        <v>..</v>
      </c>
      <c r="W11" s="21" t="str">
        <f>IF(AA5=1,C80,"..")</f>
        <v>..</v>
      </c>
      <c r="X11" s="21" t="str">
        <f>IF(AA5=1,C81,"..")</f>
        <v>..</v>
      </c>
      <c r="Y11" s="21" t="str">
        <f>IF(AA5=1,C82,"..")</f>
        <v>..</v>
      </c>
      <c r="AA11" s="18"/>
      <c r="AD11" s="13" t="s">
        <v>133</v>
      </c>
      <c r="AE11" s="13">
        <v>0</v>
      </c>
      <c r="AF11" s="13" t="s">
        <v>133</v>
      </c>
    </row>
    <row r="12" spans="1:32" ht="14" customHeight="1" x14ac:dyDescent="0.35">
      <c r="A12" s="33" t="s">
        <v>134</v>
      </c>
      <c r="B12" s="7" t="str">
        <f>Data!I12</f>
        <v>1988-89</v>
      </c>
      <c r="C12" s="18">
        <f>VLOOKUP(CONCATENATE($E$5,$B12),Data!$A$9:$H$501,4,FALSE)</f>
        <v>27</v>
      </c>
      <c r="D12" s="18">
        <f>VLOOKUP(CONCATENATE($E$5,$B12),Data!$A$9:$H$501,5,FALSE)</f>
        <v>193</v>
      </c>
      <c r="E12" s="18">
        <f>VLOOKUP(CONCATENATE($E$5,$B12),Data!$A$9:$H$501,6,FALSE)</f>
        <v>264</v>
      </c>
      <c r="F12" s="18">
        <f>VLOOKUP(CONCATENATE($E$5,$B12),Data!$A$9:$H$501,7,FALSE)</f>
        <v>457</v>
      </c>
      <c r="G12" s="18">
        <f>VLOOKUP(CONCATENATE($E$5,$B12),Data!$A$9:$H$501,8,FALSE)</f>
        <v>484</v>
      </c>
      <c r="H12" s="19" t="str">
        <f t="shared" si="0"/>
        <v>..</v>
      </c>
      <c r="T12" s="7" t="s">
        <v>155</v>
      </c>
      <c r="U12" s="21" t="str">
        <f>IF(AA5=1,D76,"..")</f>
        <v>..</v>
      </c>
      <c r="V12" s="21" t="str">
        <f>IF(AA5=1,D79,"..")</f>
        <v>..</v>
      </c>
      <c r="W12" s="21" t="str">
        <f>IF(AA5=1,D80,"..")</f>
        <v>..</v>
      </c>
      <c r="X12" s="21" t="str">
        <f>IF(AA5=1,D81,"..")</f>
        <v>..</v>
      </c>
      <c r="Y12" s="21" t="str">
        <f>IF(AA5=1,D82,"..")</f>
        <v>..</v>
      </c>
      <c r="AA12" s="18"/>
      <c r="AD12" s="13" t="s">
        <v>134</v>
      </c>
      <c r="AE12" s="13">
        <v>0</v>
      </c>
      <c r="AF12" s="13" t="s">
        <v>134</v>
      </c>
    </row>
    <row r="13" spans="1:32" ht="14" customHeight="1" x14ac:dyDescent="0.35">
      <c r="A13" s="33" t="s">
        <v>135</v>
      </c>
      <c r="B13" s="7" t="str">
        <f>Data!I13</f>
        <v>1989-90</v>
      </c>
      <c r="C13" s="18">
        <f>VLOOKUP(CONCATENATE($E$5,$B13),Data!$A$9:$H$501,4,FALSE)</f>
        <v>24</v>
      </c>
      <c r="D13" s="18">
        <f>VLOOKUP(CONCATENATE($E$5,$B13),Data!$A$9:$H$501,5,FALSE)</f>
        <v>189</v>
      </c>
      <c r="E13" s="18">
        <f>VLOOKUP(CONCATENATE($E$5,$B13),Data!$A$9:$H$501,6,FALSE)</f>
        <v>197</v>
      </c>
      <c r="F13" s="18">
        <f>VLOOKUP(CONCATENATE($E$5,$B13),Data!$A$9:$H$501,7,FALSE)</f>
        <v>386</v>
      </c>
      <c r="G13" s="18">
        <f>VLOOKUP(CONCATENATE($E$5,$B13),Data!$A$9:$H$501,8,FALSE)</f>
        <v>410</v>
      </c>
      <c r="H13" s="19" t="str">
        <f t="shared" si="0"/>
        <v>..</v>
      </c>
      <c r="T13" s="7" t="s">
        <v>153</v>
      </c>
      <c r="U13" s="21" t="str">
        <f>IF(AA5=1,E76,"..")</f>
        <v>..</v>
      </c>
      <c r="V13" s="21" t="str">
        <f>IF(AA5=1,E79,"..")</f>
        <v>..</v>
      </c>
      <c r="W13" s="21" t="str">
        <f>IF(AA5=1,E80,"..")</f>
        <v>..</v>
      </c>
      <c r="X13" s="21" t="str">
        <f>IF(AA5=1,E81,"..")</f>
        <v>..</v>
      </c>
      <c r="Y13" s="21" t="str">
        <f>IF(AA5=1,E82,"..")</f>
        <v>..</v>
      </c>
      <c r="AA13" s="18"/>
      <c r="AD13" s="13" t="s">
        <v>135</v>
      </c>
      <c r="AE13" s="13">
        <v>0</v>
      </c>
      <c r="AF13" s="13" t="s">
        <v>135</v>
      </c>
    </row>
    <row r="14" spans="1:32" ht="14" customHeight="1" x14ac:dyDescent="0.35">
      <c r="A14" s="33" t="s">
        <v>130</v>
      </c>
      <c r="B14" s="7" t="str">
        <f>Data!I14</f>
        <v>1990-91</v>
      </c>
      <c r="C14" s="18">
        <f>VLOOKUP(CONCATENATE($E$5,$B14),Data!$A$9:$H$501,4,FALSE)</f>
        <v>24</v>
      </c>
      <c r="D14" s="18">
        <f>VLOOKUP(CONCATENATE($E$5,$B14),Data!$A$9:$H$501,5,FALSE)</f>
        <v>166</v>
      </c>
      <c r="E14" s="18">
        <f>VLOOKUP(CONCATENATE($E$5,$B14),Data!$A$9:$H$501,6,FALSE)</f>
        <v>213</v>
      </c>
      <c r="F14" s="18">
        <f>VLOOKUP(CONCATENATE($E$5,$B14),Data!$A$9:$H$501,7,FALSE)</f>
        <v>379</v>
      </c>
      <c r="G14" s="18">
        <f>VLOOKUP(CONCATENATE($E$5,$B14),Data!$A$9:$H$501,8,FALSE)</f>
        <v>403</v>
      </c>
      <c r="H14" s="19" t="str">
        <f t="shared" si="0"/>
        <v>..</v>
      </c>
      <c r="T14" s="7" t="s">
        <v>126</v>
      </c>
      <c r="U14" s="21" t="str">
        <f>IF(AA5=1,F76,"..")</f>
        <v>..</v>
      </c>
      <c r="V14" s="21" t="str">
        <f>IF(AA5=1,F79,"..")</f>
        <v>..</v>
      </c>
      <c r="W14" s="21" t="str">
        <f>IF(AA5=1,F80,"..")</f>
        <v>..</v>
      </c>
      <c r="X14" s="21" t="str">
        <f>IF(AA5=1,F81,"..")</f>
        <v>..</v>
      </c>
      <c r="Y14" s="21" t="str">
        <f>IF(AA5=1,F82,"..")</f>
        <v>..</v>
      </c>
      <c r="AA14" s="18"/>
      <c r="AD14" s="13" t="s">
        <v>130</v>
      </c>
      <c r="AE14" s="13">
        <v>0</v>
      </c>
      <c r="AF14" s="13" t="s">
        <v>130</v>
      </c>
    </row>
    <row r="15" spans="1:32" ht="14" customHeight="1" x14ac:dyDescent="0.35">
      <c r="A15" s="5" t="s">
        <v>666</v>
      </c>
      <c r="B15" s="7" t="str">
        <f>Data!I15</f>
        <v>1991-92</v>
      </c>
      <c r="C15" s="18">
        <f>VLOOKUP(CONCATENATE($E$5,$B15),Data!$A$9:$H$501,4,FALSE)</f>
        <v>25</v>
      </c>
      <c r="D15" s="18">
        <f>VLOOKUP(CONCATENATE($E$5,$B15),Data!$A$9:$H$501,5,FALSE)</f>
        <v>178</v>
      </c>
      <c r="E15" s="18">
        <f>VLOOKUP(CONCATENATE($E$5,$B15),Data!$A$9:$H$501,6,FALSE)</f>
        <v>249</v>
      </c>
      <c r="F15" s="18">
        <f>VLOOKUP(CONCATENATE($E$5,$B15),Data!$A$9:$H$501,7,FALSE)</f>
        <v>427</v>
      </c>
      <c r="G15" s="18">
        <f>VLOOKUP(CONCATENATE($E$5,$B15),Data!$A$9:$H$501,8,FALSE)</f>
        <v>452</v>
      </c>
      <c r="H15" s="19" t="str">
        <f t="shared" si="0"/>
        <v>..</v>
      </c>
      <c r="T15" s="7" t="s">
        <v>641</v>
      </c>
      <c r="U15" s="21" t="str">
        <f>IF(AA5=1,G76,"..")</f>
        <v>..</v>
      </c>
      <c r="V15" s="21" t="str">
        <f>IF(AA5=1,G79,"..")</f>
        <v>..</v>
      </c>
      <c r="W15" s="21" t="str">
        <f>IF(AA5=1,G80,"..")</f>
        <v>..</v>
      </c>
      <c r="X15" s="21" t="str">
        <f>IF(AA5=1,G81,"..")</f>
        <v>..</v>
      </c>
      <c r="Y15" s="21" t="str">
        <f>IF(AA5=1,G82,"..")</f>
        <v>..</v>
      </c>
      <c r="AA15" s="18"/>
      <c r="AD15" t="s">
        <v>666</v>
      </c>
      <c r="AE15" s="13">
        <v>0</v>
      </c>
      <c r="AF15" s="13" t="s">
        <v>138</v>
      </c>
    </row>
    <row r="16" spans="1:32" ht="14" customHeight="1" x14ac:dyDescent="0.35">
      <c r="B16" s="7" t="str">
        <f>Data!I16</f>
        <v>1992-93</v>
      </c>
      <c r="C16" s="18">
        <f>VLOOKUP(CONCATENATE($E$5,$B16),Data!$A$9:$H$501,4,FALSE)</f>
        <v>24</v>
      </c>
      <c r="D16" s="18">
        <f>VLOOKUP(CONCATENATE($E$5,$B16),Data!$A$9:$H$501,5,FALSE)</f>
        <v>166</v>
      </c>
      <c r="E16" s="18">
        <f>VLOOKUP(CONCATENATE($E$5,$B16),Data!$A$9:$H$501,6,FALSE)</f>
        <v>243</v>
      </c>
      <c r="F16" s="18">
        <f>VLOOKUP(CONCATENATE($E$5,$B16),Data!$A$9:$H$501,7,FALSE)</f>
        <v>409</v>
      </c>
      <c r="G16" s="18">
        <f>VLOOKUP(CONCATENATE($E$5,$B16),Data!$A$9:$H$501,8,FALSE)</f>
        <v>433</v>
      </c>
      <c r="H16" s="19" t="str">
        <f t="shared" si="0"/>
        <v>..</v>
      </c>
      <c r="AA16" s="18"/>
    </row>
    <row r="17" spans="2:31" ht="14" customHeight="1" x14ac:dyDescent="0.35">
      <c r="B17" s="7" t="str">
        <f>Data!I17</f>
        <v>1993-94</v>
      </c>
      <c r="C17" s="18">
        <f>VLOOKUP(CONCATENATE($E$5,$B17),Data!$A$9:$H$501,4,FALSE)</f>
        <v>21</v>
      </c>
      <c r="D17" s="18">
        <f>VLOOKUP(CONCATENATE($E$5,$B17),Data!$A$9:$H$501,5,FALSE)</f>
        <v>171</v>
      </c>
      <c r="E17" s="18">
        <f>VLOOKUP(CONCATENATE($E$5,$B17),Data!$A$9:$H$501,6,FALSE)</f>
        <v>235</v>
      </c>
      <c r="F17" s="18">
        <f>VLOOKUP(CONCATENATE($E$5,$B17),Data!$A$9:$H$501,7,FALSE)</f>
        <v>406</v>
      </c>
      <c r="G17" s="18">
        <f>VLOOKUP(CONCATENATE($E$5,$B17),Data!$A$9:$H$501,8,FALSE)</f>
        <v>427</v>
      </c>
      <c r="H17" s="19" t="str">
        <f t="shared" si="0"/>
        <v>..</v>
      </c>
      <c r="T17" s="7" t="s">
        <v>664</v>
      </c>
      <c r="AA17" s="18"/>
    </row>
    <row r="18" spans="2:31" ht="14" customHeight="1" x14ac:dyDescent="0.35">
      <c r="B18" s="7" t="str">
        <f>Data!I18</f>
        <v>1994-95</v>
      </c>
      <c r="C18" s="18">
        <f>VLOOKUP(CONCATENATE($E$5,$B18),Data!$A$9:$H$501,4,FALSE)</f>
        <v>23</v>
      </c>
      <c r="D18" s="18">
        <f>VLOOKUP(CONCATENATE($E$5,$B18),Data!$A$9:$H$501,5,FALSE)</f>
        <v>174</v>
      </c>
      <c r="E18" s="18">
        <f>VLOOKUP(CONCATENATE($E$5,$B18),Data!$A$9:$H$501,6,FALSE)</f>
        <v>252</v>
      </c>
      <c r="F18" s="18">
        <f>VLOOKUP(CONCATENATE($E$5,$B18),Data!$A$9:$H$501,7,FALSE)</f>
        <v>426</v>
      </c>
      <c r="G18" s="18">
        <f>VLOOKUP(CONCATENATE($E$5,$B18),Data!$A$9:$H$501,8,FALSE)</f>
        <v>449</v>
      </c>
      <c r="H18" s="19" t="str">
        <f t="shared" si="0"/>
        <v>..</v>
      </c>
      <c r="AA18" s="18"/>
    </row>
    <row r="19" spans="2:31" ht="14" customHeight="1" x14ac:dyDescent="0.35">
      <c r="B19" s="7" t="str">
        <f>Data!I19</f>
        <v>1995-96</v>
      </c>
      <c r="C19" s="18">
        <f>VLOOKUP(CONCATENATE($E$5,$B19),Data!$A$9:$H$501,4,FALSE)</f>
        <v>21</v>
      </c>
      <c r="D19" s="18">
        <f>VLOOKUP(CONCATENATE($E$5,$B19),Data!$A$9:$H$501,5,FALSE)</f>
        <v>152</v>
      </c>
      <c r="E19" s="18">
        <f>VLOOKUP(CONCATENATE($E$5,$B19),Data!$A$9:$H$501,6,FALSE)</f>
        <v>235</v>
      </c>
      <c r="F19" s="18">
        <f>VLOOKUP(CONCATENATE($E$5,$B19),Data!$A$9:$H$501,7,FALSE)</f>
        <v>387</v>
      </c>
      <c r="G19" s="18">
        <f>VLOOKUP(CONCATENATE($E$5,$B19),Data!$A$9:$H$501,8,FALSE)</f>
        <v>408</v>
      </c>
      <c r="H19" s="19" t="str">
        <f t="shared" si="0"/>
        <v>..</v>
      </c>
      <c r="AA19" s="18"/>
    </row>
    <row r="20" spans="2:31" ht="14" customHeight="1" x14ac:dyDescent="0.35">
      <c r="B20" s="7" t="str">
        <f>Data!I20</f>
        <v>1996-97</v>
      </c>
      <c r="C20" s="18">
        <f>VLOOKUP(CONCATENATE($E$5,$B20),Data!$A$9:$H$501,4,FALSE)</f>
        <v>23</v>
      </c>
      <c r="D20" s="18">
        <f>VLOOKUP(CONCATENATE($E$5,$B20),Data!$A$9:$H$501,5,FALSE)</f>
        <v>147</v>
      </c>
      <c r="E20" s="18">
        <f>VLOOKUP(CONCATENATE($E$5,$B20),Data!$A$9:$H$501,6,FALSE)</f>
        <v>224</v>
      </c>
      <c r="F20" s="18">
        <f>VLOOKUP(CONCATENATE($E$5,$B20),Data!$A$9:$H$501,7,FALSE)</f>
        <v>371</v>
      </c>
      <c r="G20" s="18">
        <f>VLOOKUP(CONCATENATE($E$5,$B20),Data!$A$9:$H$501,8,FALSE)</f>
        <v>394</v>
      </c>
      <c r="H20" s="19" t="str">
        <f t="shared" si="0"/>
        <v>..</v>
      </c>
      <c r="T20" s="7" t="s">
        <v>157</v>
      </c>
      <c r="U20" s="7" t="s">
        <v>171</v>
      </c>
      <c r="AA20" s="18"/>
    </row>
    <row r="21" spans="2:31" ht="14" customHeight="1" x14ac:dyDescent="0.35">
      <c r="B21" s="7" t="str">
        <f>Data!I21</f>
        <v>1997-98</v>
      </c>
      <c r="C21" s="18">
        <f>VLOOKUP(CONCATENATE($E$5,$B21),Data!$A$9:$H$501,4,FALSE)</f>
        <v>21</v>
      </c>
      <c r="D21" s="18">
        <f>VLOOKUP(CONCATENATE($E$5,$B21),Data!$A$9:$H$501,5,FALSE)</f>
        <v>146</v>
      </c>
      <c r="E21" s="18">
        <f>VLOOKUP(CONCATENATE($E$5,$B21),Data!$A$9:$H$501,6,FALSE)</f>
        <v>206</v>
      </c>
      <c r="F21" s="18">
        <f>VLOOKUP(CONCATENATE($E$5,$B21),Data!$A$9:$H$501,7,FALSE)</f>
        <v>352</v>
      </c>
      <c r="G21" s="18">
        <f>VLOOKUP(CONCATENATE($E$5,$B21),Data!$A$9:$H$501,8,FALSE)</f>
        <v>373</v>
      </c>
      <c r="H21" s="19" t="str">
        <f t="shared" si="0"/>
        <v>..</v>
      </c>
      <c r="U21" s="7" t="s">
        <v>172</v>
      </c>
      <c r="AA21" s="18"/>
    </row>
    <row r="22" spans="2:31" ht="14" customHeight="1" x14ac:dyDescent="0.35">
      <c r="B22" s="7" t="str">
        <f>Data!I22</f>
        <v>1998-99</v>
      </c>
      <c r="C22" s="18">
        <f>VLOOKUP(CONCATENATE($E$5,$B22),Data!$A$9:$H$501,4,FALSE)</f>
        <v>22</v>
      </c>
      <c r="D22" s="18">
        <f>VLOOKUP(CONCATENATE($E$5,$B22),Data!$A$9:$H$501,5,FALSE)</f>
        <v>158</v>
      </c>
      <c r="E22" s="18">
        <f>VLOOKUP(CONCATENATE($E$5,$B22),Data!$A$9:$H$501,6,FALSE)</f>
        <v>205</v>
      </c>
      <c r="F22" s="18">
        <f>VLOOKUP(CONCATENATE($E$5,$B22),Data!$A$9:$H$501,7,FALSE)</f>
        <v>363</v>
      </c>
      <c r="G22" s="18">
        <f>VLOOKUP(CONCATENATE($E$5,$B22),Data!$A$9:$H$501,8,FALSE)</f>
        <v>385</v>
      </c>
      <c r="H22" s="19" t="str">
        <f t="shared" si="0"/>
        <v>..</v>
      </c>
      <c r="T22" s="7" t="s">
        <v>158</v>
      </c>
      <c r="U22" s="7" t="s">
        <v>173</v>
      </c>
      <c r="AA22" s="18"/>
      <c r="AB22" s="22"/>
      <c r="AC22" s="22"/>
      <c r="AD22" s="22"/>
      <c r="AE22" s="22"/>
    </row>
    <row r="23" spans="2:31" ht="14" customHeight="1" x14ac:dyDescent="0.35">
      <c r="B23" s="7" t="str">
        <f>Data!I23</f>
        <v>1999-00</v>
      </c>
      <c r="C23" s="18">
        <f>VLOOKUP(CONCATENATE($E$5,$B23),Data!$A$9:$H$501,4,FALSE)</f>
        <v>22</v>
      </c>
      <c r="D23" s="18">
        <f>VLOOKUP(CONCATENATE($E$5,$B23),Data!$A$9:$H$501,5,FALSE)</f>
        <v>141</v>
      </c>
      <c r="E23" s="18">
        <f>VLOOKUP(CONCATENATE($E$5,$B23),Data!$A$9:$H$501,6,FALSE)</f>
        <v>187</v>
      </c>
      <c r="F23" s="18">
        <f>VLOOKUP(CONCATENATE($E$5,$B23),Data!$A$9:$H$501,7,FALSE)</f>
        <v>328</v>
      </c>
      <c r="G23" s="18">
        <f>VLOOKUP(CONCATENATE($E$5,$B23),Data!$A$9:$H$501,8,FALSE)</f>
        <v>350</v>
      </c>
      <c r="H23" s="19" t="str">
        <f t="shared" si="0"/>
        <v>..</v>
      </c>
      <c r="U23" s="7" t="s">
        <v>174</v>
      </c>
      <c r="AA23" s="18"/>
      <c r="AB23" s="22"/>
      <c r="AC23" s="22"/>
      <c r="AD23" s="22"/>
      <c r="AE23" s="22"/>
    </row>
    <row r="24" spans="2:31" ht="14" customHeight="1" x14ac:dyDescent="0.35">
      <c r="B24" s="7" t="str">
        <f>Data!I24</f>
        <v>2000-01</v>
      </c>
      <c r="C24" s="18">
        <f>VLOOKUP(CONCATENATE($E$5,$B24),Data!$A$9:$H$501,4,FALSE)</f>
        <v>22</v>
      </c>
      <c r="D24" s="18">
        <f>VLOOKUP(CONCATENATE($E$5,$B24),Data!$A$9:$H$501,5,FALSE)</f>
        <v>144</v>
      </c>
      <c r="E24" s="18">
        <f>VLOOKUP(CONCATENATE($E$5,$B24),Data!$A$9:$H$501,6,FALSE)</f>
        <v>180</v>
      </c>
      <c r="F24" s="18">
        <f>VLOOKUP(CONCATENATE($E$5,$B24),Data!$A$9:$H$501,7,FALSE)</f>
        <v>324</v>
      </c>
      <c r="G24" s="18">
        <f>VLOOKUP(CONCATENATE($E$5,$B24),Data!$A$9:$H$501,8,FALSE)</f>
        <v>346</v>
      </c>
      <c r="H24" s="19" t="str">
        <f t="shared" si="0"/>
        <v>..</v>
      </c>
      <c r="T24" s="7" t="s">
        <v>159</v>
      </c>
      <c r="U24" s="7" t="s">
        <v>175</v>
      </c>
      <c r="AA24" s="18"/>
      <c r="AB24" s="22"/>
      <c r="AC24" s="22"/>
      <c r="AD24" s="22"/>
      <c r="AE24" s="22"/>
    </row>
    <row r="25" spans="2:31" ht="14" customHeight="1" x14ac:dyDescent="0.35">
      <c r="B25" s="7" t="str">
        <f>Data!I25</f>
        <v>2001-02</v>
      </c>
      <c r="C25" s="18">
        <f>VLOOKUP(CONCATENATE($E$5,$B25),Data!$A$9:$H$501,4,FALSE)</f>
        <v>22</v>
      </c>
      <c r="D25" s="18">
        <f>VLOOKUP(CONCATENATE($E$5,$B25),Data!$A$9:$H$501,5,FALSE)</f>
        <v>126</v>
      </c>
      <c r="E25" s="18">
        <f>VLOOKUP(CONCATENATE($E$5,$B25),Data!$A$9:$H$501,6,FALSE)</f>
        <v>165</v>
      </c>
      <c r="F25" s="18">
        <f>VLOOKUP(CONCATENATE($E$5,$B25),Data!$A$9:$H$501,7,FALSE)</f>
        <v>291</v>
      </c>
      <c r="G25" s="18">
        <f>VLOOKUP(CONCATENATE($E$5,$B25),Data!$A$9:$H$501,8,FALSE)</f>
        <v>313</v>
      </c>
      <c r="H25" s="19" t="str">
        <f t="shared" si="0"/>
        <v>..</v>
      </c>
      <c r="U25" s="7" t="s">
        <v>591</v>
      </c>
      <c r="AA25" s="18"/>
      <c r="AB25" s="22"/>
      <c r="AC25" s="22"/>
      <c r="AD25" s="22"/>
      <c r="AE25" s="22"/>
    </row>
    <row r="26" spans="2:31" ht="14" customHeight="1" x14ac:dyDescent="0.35">
      <c r="B26" s="7" t="str">
        <f>Data!I26</f>
        <v>2002-03</v>
      </c>
      <c r="C26" s="18">
        <f>VLOOKUP(CONCATENATE($E$5,$B26),Data!$A$9:$H$501,4,FALSE)</f>
        <v>23</v>
      </c>
      <c r="D26" s="18">
        <f>VLOOKUP(CONCATENATE($E$5,$B26),Data!$A$9:$H$501,5,FALSE)</f>
        <v>123</v>
      </c>
      <c r="E26" s="18">
        <f>VLOOKUP(CONCATENATE($E$5,$B26),Data!$A$9:$H$501,6,FALSE)</f>
        <v>168</v>
      </c>
      <c r="F26" s="18">
        <f>VLOOKUP(CONCATENATE($E$5,$B26),Data!$A$9:$H$501,7,FALSE)</f>
        <v>291</v>
      </c>
      <c r="G26" s="18">
        <f>VLOOKUP(CONCATENATE($E$5,$B26),Data!$A$9:$H$501,8,FALSE)</f>
        <v>314</v>
      </c>
      <c r="H26" s="19" t="str">
        <f t="shared" si="0"/>
        <v>..</v>
      </c>
      <c r="AA26" s="18"/>
      <c r="AB26" s="22"/>
      <c r="AC26" s="22"/>
      <c r="AD26" s="22"/>
      <c r="AE26" s="22"/>
    </row>
    <row r="27" spans="2:31" ht="14" customHeight="1" x14ac:dyDescent="0.35">
      <c r="B27" s="7" t="str">
        <f>Data!I27</f>
        <v>2003-04</v>
      </c>
      <c r="C27" s="18">
        <f>VLOOKUP(CONCATENATE($E$5,$B27),Data!$A$9:$H$501,4,FALSE)</f>
        <v>28</v>
      </c>
      <c r="D27" s="18">
        <f>VLOOKUP(CONCATENATE($E$5,$B27),Data!$A$9:$H$501,5,FALSE)</f>
        <v>118</v>
      </c>
      <c r="E27" s="18">
        <f>VLOOKUP(CONCATENATE($E$5,$B27),Data!$A$9:$H$501,6,FALSE)</f>
        <v>157</v>
      </c>
      <c r="F27" s="18">
        <f>VLOOKUP(CONCATENATE($E$5,$B27),Data!$A$9:$H$501,7,FALSE)</f>
        <v>275</v>
      </c>
      <c r="G27" s="18">
        <f>VLOOKUP(CONCATENATE($E$5,$B27),Data!$A$9:$H$501,8,FALSE)</f>
        <v>303</v>
      </c>
      <c r="H27" s="19" t="str">
        <f t="shared" si="0"/>
        <v>..</v>
      </c>
      <c r="AA27" s="18"/>
    </row>
    <row r="28" spans="2:31" ht="14" customHeight="1" x14ac:dyDescent="0.35">
      <c r="B28" s="7" t="str">
        <f>Data!I28</f>
        <v>2004-05</v>
      </c>
      <c r="C28" s="18">
        <f>VLOOKUP(CONCATENATE($E$5,$B28),Data!$A$9:$H$501,4,FALSE)</f>
        <v>30</v>
      </c>
      <c r="D28" s="18">
        <f>VLOOKUP(CONCATENATE($E$5,$B28),Data!$A$9:$H$501,5,FALSE)</f>
        <v>120</v>
      </c>
      <c r="E28" s="18">
        <f>VLOOKUP(CONCATENATE($E$5,$B28),Data!$A$9:$H$501,6,FALSE)</f>
        <v>158</v>
      </c>
      <c r="F28" s="18">
        <f>VLOOKUP(CONCATENATE($E$5,$B28),Data!$A$9:$H$501,7,FALSE)</f>
        <v>278</v>
      </c>
      <c r="G28" s="18">
        <f>VLOOKUP(CONCATENATE($E$5,$B28),Data!$A$9:$H$501,8,FALSE)</f>
        <v>308</v>
      </c>
      <c r="H28" s="19" t="str">
        <f t="shared" si="0"/>
        <v>..</v>
      </c>
      <c r="AA28" s="18"/>
      <c r="AB28" s="23"/>
      <c r="AC28" s="23"/>
      <c r="AD28" s="23"/>
      <c r="AE28" s="23"/>
    </row>
    <row r="29" spans="2:31" ht="14" customHeight="1" x14ac:dyDescent="0.35">
      <c r="B29" s="7" t="str">
        <f>Data!I29</f>
        <v>2005-06</v>
      </c>
      <c r="C29" s="18">
        <f>VLOOKUP(CONCATENATE($E$5,$B29),Data!$A$9:$H$501,4,FALSE)</f>
        <v>29</v>
      </c>
      <c r="D29" s="18">
        <f>VLOOKUP(CONCATENATE($E$5,$B29),Data!$A$9:$H$501,5,FALSE)</f>
        <v>122</v>
      </c>
      <c r="E29" s="18">
        <f>VLOOKUP(CONCATENATE($E$5,$B29),Data!$A$9:$H$501,6,FALSE)</f>
        <v>158</v>
      </c>
      <c r="F29" s="18">
        <f>VLOOKUP(CONCATENATE($E$5,$B29),Data!$A$9:$H$501,7,FALSE)</f>
        <v>280</v>
      </c>
      <c r="G29" s="18">
        <f>VLOOKUP(CONCATENATE($E$5,$B29),Data!$A$9:$H$501,8,FALSE)</f>
        <v>309</v>
      </c>
      <c r="H29" s="19" t="str">
        <f t="shared" si="0"/>
        <v>..</v>
      </c>
      <c r="T29" s="24" t="s">
        <v>170</v>
      </c>
      <c r="AA29" s="18"/>
      <c r="AB29" s="23"/>
      <c r="AC29" s="23"/>
      <c r="AD29" s="23"/>
      <c r="AE29" s="23"/>
    </row>
    <row r="30" spans="2:31" ht="14" customHeight="1" x14ac:dyDescent="0.35">
      <c r="B30" s="7" t="str">
        <f>Data!I30</f>
        <v>2006-07</v>
      </c>
      <c r="C30" s="18">
        <f>VLOOKUP(CONCATENATE($E$5,$B30),Data!$A$9:$H$501,4,FALSE)</f>
        <v>27</v>
      </c>
      <c r="D30" s="18">
        <f>VLOOKUP(CONCATENATE($E$5,$B30),Data!$A$9:$H$501,5,FALSE)</f>
        <v>121</v>
      </c>
      <c r="E30" s="18">
        <f>VLOOKUP(CONCATENATE($E$5,$B30),Data!$A$9:$H$501,6,FALSE)</f>
        <v>151</v>
      </c>
      <c r="F30" s="18">
        <f>VLOOKUP(CONCATENATE($E$5,$B30),Data!$A$9:$H$501,7,FALSE)</f>
        <v>272</v>
      </c>
      <c r="G30" s="18">
        <f>VLOOKUP(CONCATENATE($E$5,$B30),Data!$A$9:$H$501,8,FALSE)</f>
        <v>299</v>
      </c>
      <c r="H30" s="19" t="str">
        <f t="shared" si="0"/>
        <v>..</v>
      </c>
      <c r="T30" s="7" t="s">
        <v>169</v>
      </c>
      <c r="AA30" s="18"/>
      <c r="AB30" s="23"/>
      <c r="AC30" s="23"/>
      <c r="AD30" s="23"/>
      <c r="AE30" s="23"/>
    </row>
    <row r="31" spans="2:31" ht="14" customHeight="1" x14ac:dyDescent="0.35">
      <c r="B31" s="7" t="str">
        <f>Data!I31</f>
        <v>2007-08</v>
      </c>
      <c r="C31" s="18">
        <f>VLOOKUP(CONCATENATE($E$5,$B31),Data!$A$9:$H$501,4,FALSE)</f>
        <v>27</v>
      </c>
      <c r="D31" s="18">
        <f>VLOOKUP(CONCATENATE($E$5,$B31),Data!$A$9:$H$501,5,FALSE)</f>
        <v>114</v>
      </c>
      <c r="E31" s="18">
        <f>VLOOKUP(CONCATENATE($E$5,$B31),Data!$A$9:$H$501,6,FALSE)</f>
        <v>145</v>
      </c>
      <c r="F31" s="18">
        <f>VLOOKUP(CONCATENATE($E$5,$B31),Data!$A$9:$H$501,7,FALSE)</f>
        <v>259</v>
      </c>
      <c r="G31" s="18">
        <f>VLOOKUP(CONCATENATE($E$5,$B31),Data!$A$9:$H$501,8,FALSE)</f>
        <v>286</v>
      </c>
      <c r="H31" s="19" t="str">
        <f t="shared" si="0"/>
        <v>..</v>
      </c>
      <c r="AA31" s="18"/>
      <c r="AB31" s="23"/>
      <c r="AC31" s="23"/>
      <c r="AD31" s="23"/>
      <c r="AE31" s="23"/>
    </row>
    <row r="32" spans="2:31" ht="14" customHeight="1" x14ac:dyDescent="0.35">
      <c r="B32" s="7" t="str">
        <f>Data!I32</f>
        <v>2008-09</v>
      </c>
      <c r="C32" s="18">
        <f>VLOOKUP(CONCATENATE($E$5,$B32),Data!$A$9:$H$501,4,FALSE)</f>
        <v>25</v>
      </c>
      <c r="D32" s="18">
        <f>VLOOKUP(CONCATENATE($E$5,$B32),Data!$A$9:$H$501,5,FALSE)</f>
        <v>113</v>
      </c>
      <c r="E32" s="18">
        <f>VLOOKUP(CONCATENATE($E$5,$B32),Data!$A$9:$H$501,6,FALSE)</f>
        <v>160</v>
      </c>
      <c r="F32" s="18">
        <f>VLOOKUP(CONCATENATE($E$5,$B32),Data!$A$9:$H$501,7,FALSE)</f>
        <v>273</v>
      </c>
      <c r="G32" s="18">
        <f>VLOOKUP(CONCATENATE($E$5,$B32),Data!$A$9:$H$501,8,FALSE)</f>
        <v>298</v>
      </c>
      <c r="H32" s="19" t="str">
        <f t="shared" si="0"/>
        <v>..</v>
      </c>
      <c r="AA32" s="18"/>
      <c r="AB32" s="23"/>
      <c r="AC32" s="23"/>
      <c r="AD32" s="23"/>
      <c r="AE32" s="23"/>
    </row>
    <row r="33" spans="2:27" ht="14" customHeight="1" x14ac:dyDescent="0.35">
      <c r="B33" s="7" t="str">
        <f>Data!I33</f>
        <v>2009-10</v>
      </c>
      <c r="C33" s="18">
        <f>VLOOKUP(CONCATENATE($E$5,$B33),Data!$A$9:$H$501,4,FALSE)</f>
        <v>23</v>
      </c>
      <c r="D33" s="18">
        <f>VLOOKUP(CONCATENATE($E$5,$B33),Data!$A$9:$H$501,5,FALSE)</f>
        <v>110</v>
      </c>
      <c r="E33" s="18">
        <f>VLOOKUP(CONCATENATE($E$5,$B33),Data!$A$9:$H$501,6,FALSE)</f>
        <v>156</v>
      </c>
      <c r="F33" s="18">
        <f>VLOOKUP(CONCATENATE($E$5,$B33),Data!$A$9:$H$501,7,FALSE)</f>
        <v>266</v>
      </c>
      <c r="G33" s="18">
        <f>VLOOKUP(CONCATENATE($E$5,$B33),Data!$A$9:$H$501,8,FALSE)</f>
        <v>289</v>
      </c>
      <c r="H33" s="19" t="str">
        <f t="shared" si="0"/>
        <v>..</v>
      </c>
      <c r="AA33" s="18"/>
    </row>
    <row r="34" spans="2:27" ht="14" customHeight="1" x14ac:dyDescent="0.35">
      <c r="B34" s="7" t="str">
        <f>Data!I34</f>
        <v>2010-11</v>
      </c>
      <c r="C34" s="18">
        <f>VLOOKUP(CONCATENATE($E$5,$B34),Data!$A$9:$H$501,4,FALSE)</f>
        <v>28</v>
      </c>
      <c r="D34" s="18">
        <f>VLOOKUP(CONCATENATE($E$5,$B34),Data!$A$9:$H$501,5,FALSE)</f>
        <v>118</v>
      </c>
      <c r="E34" s="18">
        <f>VLOOKUP(CONCATENATE($E$5,$B34),Data!$A$9:$H$501,6,FALSE)</f>
        <v>179</v>
      </c>
      <c r="F34" s="18">
        <f>VLOOKUP(CONCATENATE($E$5,$B34),Data!$A$9:$H$501,7,FALSE)</f>
        <v>297</v>
      </c>
      <c r="G34" s="18">
        <f>VLOOKUP(CONCATENATE($E$5,$B34),Data!$A$9:$H$501,8,FALSE)</f>
        <v>325</v>
      </c>
      <c r="H34" s="19" t="str">
        <f t="shared" si="0"/>
        <v>..</v>
      </c>
      <c r="AA34" s="18"/>
    </row>
    <row r="35" spans="2:27" ht="14" customHeight="1" x14ac:dyDescent="0.35">
      <c r="B35" s="7" t="str">
        <f>Data!I35</f>
        <v>2011-12</v>
      </c>
      <c r="C35" s="18">
        <f>VLOOKUP(CONCATENATE($E$5,$B35),Data!$A$9:$H$501,4,FALSE)</f>
        <v>25</v>
      </c>
      <c r="D35" s="18">
        <f>VLOOKUP(CONCATENATE($E$5,$B35),Data!$A$9:$H$501,5,FALSE)</f>
        <v>119</v>
      </c>
      <c r="E35" s="18">
        <f>VLOOKUP(CONCATENATE($E$5,$B35),Data!$A$9:$H$501,6,FALSE)</f>
        <v>181</v>
      </c>
      <c r="F35" s="18">
        <f>VLOOKUP(CONCATENATE($E$5,$B35),Data!$A$9:$H$501,7,FALSE)</f>
        <v>300</v>
      </c>
      <c r="G35" s="18">
        <f>VLOOKUP(CONCATENATE($E$5,$B35),Data!$A$9:$H$501,8,FALSE)</f>
        <v>325</v>
      </c>
      <c r="H35" s="19" t="str">
        <f t="shared" si="0"/>
        <v>..</v>
      </c>
      <c r="AA35" s="18"/>
    </row>
    <row r="36" spans="2:27" ht="14" customHeight="1" x14ac:dyDescent="0.35">
      <c r="B36" s="7" t="str">
        <f>Data!I36</f>
        <v>2012-13</v>
      </c>
      <c r="C36" s="18">
        <f>VLOOKUP(CONCATENATE($E$5,$B36),Data!$A$9:$H$501,4,FALSE)</f>
        <v>24</v>
      </c>
      <c r="D36" s="18">
        <f>VLOOKUP(CONCATENATE($E$5,$B36),Data!$A$9:$H$501,5,FALSE)</f>
        <v>115</v>
      </c>
      <c r="E36" s="18">
        <f>VLOOKUP(CONCATENATE($E$5,$B36),Data!$A$9:$H$501,6,FALSE)</f>
        <v>172</v>
      </c>
      <c r="F36" s="18">
        <f>VLOOKUP(CONCATENATE($E$5,$B36),Data!$A$9:$H$501,7,FALSE)</f>
        <v>287</v>
      </c>
      <c r="G36" s="18">
        <f>VLOOKUP(CONCATENATE($E$5,$B36),Data!$A$9:$H$501,8,FALSE)</f>
        <v>311</v>
      </c>
      <c r="H36" s="19" t="str">
        <f t="shared" si="0"/>
        <v>..</v>
      </c>
      <c r="AA36" s="18"/>
    </row>
    <row r="37" spans="2:27" ht="14" customHeight="1" x14ac:dyDescent="0.35">
      <c r="B37" s="7" t="str">
        <f>Data!I37</f>
        <v>2013-14</v>
      </c>
      <c r="C37" s="18">
        <f>VLOOKUP(CONCATENATE($E$5,$B37),Data!$A$9:$H$501,4,FALSE)</f>
        <v>24</v>
      </c>
      <c r="D37" s="18">
        <f>VLOOKUP(CONCATENATE($E$5,$B37),Data!$A$9:$H$501,5,FALSE)</f>
        <v>112</v>
      </c>
      <c r="E37" s="18">
        <f>VLOOKUP(CONCATENATE($E$5,$B37),Data!$A$9:$H$501,6,FALSE)</f>
        <v>169</v>
      </c>
      <c r="F37" s="18">
        <f>VLOOKUP(CONCATENATE($E$5,$B37),Data!$A$9:$H$501,7,FALSE)</f>
        <v>281</v>
      </c>
      <c r="G37" s="18">
        <f>VLOOKUP(CONCATENATE($E$5,$B37),Data!$A$9:$H$501,8,FALSE)</f>
        <v>305</v>
      </c>
      <c r="H37" s="19" t="str">
        <f t="shared" si="0"/>
        <v>..</v>
      </c>
      <c r="AA37" s="18"/>
    </row>
    <row r="38" spans="2:27" ht="14" customHeight="1" x14ac:dyDescent="0.35">
      <c r="B38" s="7" t="str">
        <f>Data!I38</f>
        <v>2014-15</v>
      </c>
      <c r="C38" s="18">
        <f>VLOOKUP(CONCATENATE($E$5,$B38),Data!$A$9:$H$501,4,FALSE)</f>
        <v>23</v>
      </c>
      <c r="D38" s="18">
        <f>VLOOKUP(CONCATENATE($E$5,$B38),Data!$A$9:$H$501,5,FALSE)</f>
        <v>109</v>
      </c>
      <c r="E38" s="18">
        <f>VLOOKUP(CONCATENATE($E$5,$B38),Data!$A$9:$H$501,6,FALSE)</f>
        <v>168</v>
      </c>
      <c r="F38" s="18">
        <f>VLOOKUP(CONCATENATE($E$5,$B38),Data!$A$9:$H$501,7,FALSE)</f>
        <v>277</v>
      </c>
      <c r="G38" s="18">
        <f>VLOOKUP(CONCATENATE($E$5,$B38),Data!$A$9:$H$501,8,FALSE)</f>
        <v>300</v>
      </c>
      <c r="H38" s="19" t="str">
        <f t="shared" si="0"/>
        <v>..</v>
      </c>
      <c r="AA38" s="18"/>
    </row>
    <row r="39" spans="2:27" ht="14" customHeight="1" x14ac:dyDescent="0.35">
      <c r="B39" s="7" t="str">
        <f>Data!I39</f>
        <v>2015-16</v>
      </c>
      <c r="C39" s="18">
        <f>VLOOKUP(CONCATENATE($E$5,$B39),Data!$A$9:$H$501,4,FALSE)</f>
        <v>25</v>
      </c>
      <c r="D39" s="18">
        <f>VLOOKUP(CONCATENATE($E$5,$B39),Data!$A$9:$H$501,5,FALSE)</f>
        <v>106</v>
      </c>
      <c r="E39" s="18">
        <f>VLOOKUP(CONCATENATE($E$5,$B39),Data!$A$9:$H$501,6,FALSE)</f>
        <v>170</v>
      </c>
      <c r="F39" s="18">
        <f>VLOOKUP(CONCATENATE($E$5,$B39),Data!$A$9:$H$501,7,FALSE)</f>
        <v>276</v>
      </c>
      <c r="G39" s="18">
        <f>VLOOKUP(CONCATENATE($E$5,$B39),Data!$A$9:$H$501,8,FALSE)</f>
        <v>301</v>
      </c>
      <c r="H39" s="19" t="str">
        <f t="shared" si="0"/>
        <v>..</v>
      </c>
      <c r="AA39" s="18"/>
    </row>
    <row r="40" spans="2:27" ht="14" customHeight="1" x14ac:dyDescent="0.35">
      <c r="B40" s="7" t="str">
        <f>Data!I40</f>
        <v>2016-17</v>
      </c>
      <c r="C40" s="18">
        <f>VLOOKUP(CONCATENATE($E$5,$B40),Data!$A$9:$H$501,4,FALSE)</f>
        <v>26</v>
      </c>
      <c r="D40" s="18">
        <f>VLOOKUP(CONCATENATE($E$5,$B40),Data!$A$9:$H$501,5,FALSE)</f>
        <v>121</v>
      </c>
      <c r="E40" s="18">
        <f>VLOOKUP(CONCATENATE($E$5,$B40),Data!$A$9:$H$501,6,FALSE)</f>
        <v>162</v>
      </c>
      <c r="F40" s="18">
        <f>VLOOKUP(CONCATENATE($E$5,$B40),Data!$A$9:$H$501,7,FALSE)</f>
        <v>283</v>
      </c>
      <c r="G40" s="18">
        <f>VLOOKUP(CONCATENATE($E$5,$B40),Data!$A$9:$H$501,8,FALSE)</f>
        <v>309</v>
      </c>
      <c r="H40" s="19" t="str">
        <f t="shared" si="0"/>
        <v>..</v>
      </c>
      <c r="AA40" s="18"/>
    </row>
    <row r="41" spans="2:27" ht="14" customHeight="1" x14ac:dyDescent="0.35">
      <c r="B41" s="7" t="str">
        <f>Data!I41</f>
        <v>2017-18</v>
      </c>
      <c r="C41" s="18">
        <f>VLOOKUP(CONCATENATE($E$5,$B41),Data!$A$9:$H$501,4,FALSE)</f>
        <v>28</v>
      </c>
      <c r="D41" s="18">
        <f>VLOOKUP(CONCATENATE($E$5,$B41),Data!$A$9:$H$501,5,FALSE)</f>
        <v>125</v>
      </c>
      <c r="E41" s="18">
        <f>VLOOKUP(CONCATENATE($E$5,$B41),Data!$A$9:$H$501,6,FALSE)</f>
        <v>158</v>
      </c>
      <c r="F41" s="18">
        <f>VLOOKUP(CONCATENATE($E$5,$B41),Data!$A$9:$H$501,7,FALSE)</f>
        <v>283</v>
      </c>
      <c r="G41" s="18">
        <f>VLOOKUP(CONCATENATE($E$5,$B41),Data!$A$9:$H$501,8,FALSE)</f>
        <v>311</v>
      </c>
      <c r="H41" s="19" t="str">
        <f t="shared" si="0"/>
        <v>..</v>
      </c>
      <c r="AA41" s="18"/>
    </row>
    <row r="42" spans="2:27" ht="14" customHeight="1" x14ac:dyDescent="0.35">
      <c r="B42" s="7" t="str">
        <f>Data!I42</f>
        <v>2018-19</v>
      </c>
      <c r="C42" s="18">
        <f>VLOOKUP(CONCATENATE($E$5,$B42),Data!$A$9:$H$501,4,FALSE)</f>
        <v>28</v>
      </c>
      <c r="D42" s="18">
        <f>VLOOKUP(CONCATENATE($E$5,$B42),Data!$A$9:$H$501,5,FALSE)</f>
        <v>124</v>
      </c>
      <c r="E42" s="18">
        <f>VLOOKUP(CONCATENATE($E$5,$B42),Data!$A$9:$H$501,6,FALSE)</f>
        <v>164</v>
      </c>
      <c r="F42" s="18">
        <f>VLOOKUP(CONCATENATE($E$5,$B42),Data!$A$9:$H$501,7,FALSE)</f>
        <v>288</v>
      </c>
      <c r="G42" s="18">
        <f>VLOOKUP(CONCATENATE($E$5,$B42),Data!$A$9:$H$501,8,FALSE)</f>
        <v>316</v>
      </c>
      <c r="H42" s="19" t="str">
        <f t="shared" si="0"/>
        <v>..</v>
      </c>
      <c r="AA42" s="18"/>
    </row>
    <row r="43" spans="2:27" ht="14" customHeight="1" x14ac:dyDescent="0.35">
      <c r="B43" s="7" t="str">
        <f>Data!I43</f>
        <v>2019-20</v>
      </c>
      <c r="C43" s="18">
        <f>VLOOKUP(CONCATENATE($E$5,$B43),Data!$A$9:$H$501,4,FALSE)</f>
        <v>28</v>
      </c>
      <c r="D43" s="18">
        <f>VLOOKUP(CONCATENATE($E$5,$B43),Data!$A$9:$H$501,5,FALSE)</f>
        <v>118</v>
      </c>
      <c r="E43" s="18">
        <f>VLOOKUP(CONCATENATE($E$5,$B43),Data!$A$9:$H$501,6,FALSE)</f>
        <v>166</v>
      </c>
      <c r="F43" s="18">
        <f>VLOOKUP(CONCATENATE($E$5,$B43),Data!$A$9:$H$501,7,FALSE)</f>
        <v>284</v>
      </c>
      <c r="G43" s="18">
        <f>VLOOKUP(CONCATENATE($E$5,$B43),Data!$A$9:$H$501,8,FALSE)</f>
        <v>312</v>
      </c>
      <c r="H43" s="19" t="str">
        <f t="shared" si="0"/>
        <v>..</v>
      </c>
      <c r="AA43" s="18"/>
    </row>
    <row r="44" spans="2:27" ht="14" customHeight="1" x14ac:dyDescent="0.35">
      <c r="B44" s="7" t="str">
        <f>Data!I44</f>
        <v>2020-21</v>
      </c>
      <c r="C44" s="18">
        <f>VLOOKUP(CONCATENATE($E$5,$B44),Data!$A$9:$H$501,4,FALSE)</f>
        <v>29</v>
      </c>
      <c r="D44" s="18">
        <f>VLOOKUP(CONCATENATE($E$5,$B44),Data!$A$9:$H$501,5,FALSE)</f>
        <v>122</v>
      </c>
      <c r="E44" s="18">
        <f>VLOOKUP(CONCATENATE($E$5,$B44),Data!$A$9:$H$501,6,FALSE)</f>
        <v>153</v>
      </c>
      <c r="F44" s="18">
        <f>VLOOKUP(CONCATENATE($E$5,$B44),Data!$A$9:$H$501,7,FALSE)</f>
        <v>275</v>
      </c>
      <c r="G44" s="18">
        <f>VLOOKUP(CONCATENATE($E$5,$B44),Data!$A$9:$H$501,8,FALSE)</f>
        <v>304</v>
      </c>
      <c r="H44" s="19" t="str">
        <f>IF(VLOOKUP($E$5,$AD$5:$AE$15,2,FALSE)=0,"..",F44/G44)</f>
        <v>..</v>
      </c>
      <c r="AA44" s="18"/>
    </row>
    <row r="45" spans="2:27" ht="14" customHeight="1" x14ac:dyDescent="0.35">
      <c r="B45" s="7" t="str">
        <f>Data!I45</f>
        <v>2021-22</v>
      </c>
      <c r="C45" s="18">
        <f>VLOOKUP(CONCATENATE($E$5,$B45),Data!$A$9:$H$501,4,FALSE)</f>
        <v>28</v>
      </c>
      <c r="D45" s="18">
        <f>VLOOKUP(CONCATENATE($E$5,$B45),Data!$A$9:$H$501,5,FALSE)</f>
        <v>130</v>
      </c>
      <c r="E45" s="18">
        <f>VLOOKUP(CONCATENATE($E$5,$B45),Data!$A$9:$H$501,6,FALSE)</f>
        <v>152</v>
      </c>
      <c r="F45" s="18">
        <f>VLOOKUP(CONCATENATE($E$5,$B45),Data!$A$9:$H$501,7,FALSE)</f>
        <v>282</v>
      </c>
      <c r="G45" s="18">
        <f>VLOOKUP(CONCATENATE($E$5,$B45),Data!$A$9:$H$501,8,FALSE)</f>
        <v>310</v>
      </c>
      <c r="H45" s="19" t="str">
        <f t="shared" ref="H45:H47" si="1">IF(VLOOKUP($E$5,$AD$5:$AE$15,2,FALSE)=0,"..",F45/G45)</f>
        <v>..</v>
      </c>
      <c r="AA45" s="18"/>
    </row>
    <row r="46" spans="2:27" ht="14" customHeight="1" x14ac:dyDescent="0.35">
      <c r="B46" s="7" t="str">
        <f>Data!I46</f>
        <v>2022-23</v>
      </c>
      <c r="C46" s="18">
        <f>VLOOKUP(CONCATENATE($E$5,$B46),Data!$A$9:$H$501,4,FALSE)</f>
        <v>28</v>
      </c>
      <c r="D46" s="18">
        <f>VLOOKUP(CONCATENATE($E$5,$B46),Data!$A$9:$H$501,5,FALSE)</f>
        <v>133</v>
      </c>
      <c r="E46" s="18">
        <f>VLOOKUP(CONCATENATE($E$5,$B46),Data!$A$9:$H$501,6,FALSE)</f>
        <v>147</v>
      </c>
      <c r="F46" s="18">
        <f>VLOOKUP(CONCATENATE($E$5,$B46),Data!$A$9:$H$501,7,FALSE)</f>
        <v>280</v>
      </c>
      <c r="G46" s="18">
        <f>VLOOKUP(CONCATENATE($E$5,$B46),Data!$A$9:$H$501,8,FALSE)</f>
        <v>308</v>
      </c>
      <c r="H46" s="19" t="str">
        <f t="shared" si="1"/>
        <v>..</v>
      </c>
      <c r="AA46" s="18"/>
    </row>
    <row r="47" spans="2:27" ht="14" customHeight="1" x14ac:dyDescent="0.35">
      <c r="B47" s="7" t="str">
        <f>Data!I47</f>
        <v>2023-24</v>
      </c>
      <c r="C47" s="18">
        <f>VLOOKUP(CONCATENATE($E$5,$B47),Data!$A$9:$H$501,4,FALSE)</f>
        <v>29</v>
      </c>
      <c r="D47" s="18">
        <f>VLOOKUP(CONCATENATE($E$5,$B47),Data!$A$9:$H$501,5,FALSE)</f>
        <v>138</v>
      </c>
      <c r="E47" s="18">
        <f>VLOOKUP(CONCATENATE($E$5,$B47),Data!$A$9:$H$501,6,FALSE)</f>
        <v>159</v>
      </c>
      <c r="F47" s="18">
        <f>VLOOKUP(CONCATENATE($E$5,$B47),Data!$A$9:$H$501,7,FALSE)</f>
        <v>297</v>
      </c>
      <c r="G47" s="18">
        <f>VLOOKUP(CONCATENATE($E$5,$B47),Data!$A$9:$H$501,8,FALSE)</f>
        <v>326</v>
      </c>
      <c r="H47" s="19" t="str">
        <f t="shared" si="1"/>
        <v>..</v>
      </c>
      <c r="AA47" s="18"/>
    </row>
    <row r="48" spans="2:27" ht="14" customHeight="1" x14ac:dyDescent="0.35">
      <c r="B48" s="7" t="str">
        <f>Data!I48</f>
        <v>2024-25</v>
      </c>
      <c r="C48" s="18">
        <f>VLOOKUP(CONCATENATE($E$5,$B48),Data!$A$9:$H$501,4,FALSE)</f>
        <v>28</v>
      </c>
      <c r="D48" s="18">
        <f>VLOOKUP(CONCATENATE($E$5,$B48),Data!$A$9:$H$501,5,FALSE)</f>
        <v>118</v>
      </c>
      <c r="E48" s="18">
        <f>VLOOKUP(CONCATENATE($E$5,$B48),Data!$A$9:$H$501,6,FALSE)</f>
        <v>157</v>
      </c>
      <c r="F48" s="18">
        <f>VLOOKUP(CONCATENATE($E$5,$B48),Data!$A$9:$H$501,7,FALSE)</f>
        <v>275</v>
      </c>
      <c r="G48" s="18">
        <f>VLOOKUP(CONCATENATE($E$5,$B48),Data!$A$9:$H$501,8,FALSE)</f>
        <v>303</v>
      </c>
      <c r="H48" s="19" t="str">
        <f>IF(VLOOKUP($E$5,$AD$5:$AE$15,2,FALSE)=0,"..",F48/G48)</f>
        <v>..</v>
      </c>
      <c r="AA48" s="18"/>
    </row>
    <row r="49" spans="2:27" ht="14" customHeight="1" x14ac:dyDescent="0.35">
      <c r="B49" s="7" t="str">
        <f>Data!I49</f>
        <v>2025-26</v>
      </c>
      <c r="C49" s="18">
        <f>VLOOKUP(CONCATENATE($E$5,$B49),Data!$A$9:$H$501,4,FALSE)</f>
        <v>30</v>
      </c>
      <c r="D49" s="18">
        <f>VLOOKUP(CONCATENATE($E$5,$B49),Data!$A$9:$H$501,5,FALSE)</f>
        <v>124</v>
      </c>
      <c r="E49" s="18">
        <f>VLOOKUP(CONCATENATE($E$5,$B49),Data!$A$9:$H$501,6,FALSE)</f>
        <v>153</v>
      </c>
      <c r="F49" s="18">
        <f>VLOOKUP(CONCATENATE($E$5,$B49),Data!$A$9:$H$501,7,FALSE)</f>
        <v>277</v>
      </c>
      <c r="G49" s="18">
        <f>VLOOKUP(CONCATENATE($E$5,$B49),Data!$A$9:$H$501,8,FALSE)</f>
        <v>307</v>
      </c>
      <c r="H49" s="19" t="str">
        <f>IF(VLOOKUP($E$5,$AD$5:$AE$15,2,FALSE)=0,"..",F49/G49)</f>
        <v>..</v>
      </c>
      <c r="AA49" s="18"/>
    </row>
    <row r="50" spans="2:27" ht="14" customHeight="1" x14ac:dyDescent="0.35">
      <c r="C50" s="1"/>
      <c r="D50" s="1"/>
      <c r="E50" s="1"/>
      <c r="F50" s="1"/>
      <c r="G50" s="1"/>
      <c r="AA50" s="18"/>
    </row>
    <row r="51" spans="2:27" ht="14" customHeight="1" x14ac:dyDescent="0.35">
      <c r="B51" s="7" t="s">
        <v>713</v>
      </c>
      <c r="AA51" s="18"/>
    </row>
    <row r="52" spans="2:27" ht="14" customHeight="1" x14ac:dyDescent="0.35">
      <c r="AA52" s="18"/>
    </row>
    <row r="53" spans="2:27" ht="14" customHeight="1" x14ac:dyDescent="0.35">
      <c r="AA53" s="18"/>
    </row>
    <row r="54" spans="2:27" ht="14" customHeight="1" x14ac:dyDescent="0.35">
      <c r="AA54" s="18"/>
    </row>
    <row r="68" spans="2:7" ht="14" customHeight="1" x14ac:dyDescent="0.35">
      <c r="C68" s="22"/>
      <c r="D68" s="22"/>
      <c r="E68" s="22"/>
      <c r="F68" s="22"/>
      <c r="G68" s="22"/>
    </row>
    <row r="69" spans="2:7" ht="14" customHeight="1" x14ac:dyDescent="0.35">
      <c r="C69" s="25"/>
      <c r="D69" s="25"/>
      <c r="E69" s="25"/>
      <c r="F69" s="25"/>
      <c r="G69" s="25"/>
    </row>
    <row r="70" spans="2:7" ht="14" customHeight="1" x14ac:dyDescent="0.35">
      <c r="C70" s="25"/>
      <c r="D70" s="25"/>
      <c r="E70" s="25"/>
      <c r="F70" s="25"/>
      <c r="G70" s="25"/>
    </row>
    <row r="71" spans="2:7" ht="14" customHeight="1" x14ac:dyDescent="0.35">
      <c r="C71" s="25"/>
      <c r="D71" s="25"/>
      <c r="E71" s="25"/>
      <c r="F71" s="25"/>
      <c r="G71" s="25"/>
    </row>
    <row r="72" spans="2:7" ht="14" customHeight="1" x14ac:dyDescent="0.35">
      <c r="C72" s="25"/>
      <c r="D72" s="25"/>
      <c r="E72" s="25"/>
      <c r="F72" s="25"/>
      <c r="G72" s="25"/>
    </row>
    <row r="75" spans="2:7" ht="14" customHeight="1" x14ac:dyDescent="0.35">
      <c r="B75" s="7" t="s">
        <v>661</v>
      </c>
    </row>
    <row r="76" spans="2:7" ht="14" customHeight="1" x14ac:dyDescent="0.35">
      <c r="B76" s="26" t="str">
        <f>B42</f>
        <v>2018-19</v>
      </c>
      <c r="C76" s="27">
        <f>IF($E$5="Load Factor (RPKs/ASKs)","..",(C49-C42)/C42)</f>
        <v>7.1428571428571425E-2</v>
      </c>
      <c r="D76" s="27">
        <f t="shared" ref="D76:G76" si="2">IF($E$5="Load Factor (RPKs/ASKs)","..",(D49-D42)/D42)</f>
        <v>0</v>
      </c>
      <c r="E76" s="27">
        <f t="shared" si="2"/>
        <v>-6.7073170731707321E-2</v>
      </c>
      <c r="F76" s="27">
        <f t="shared" si="2"/>
        <v>-3.8194444444444448E-2</v>
      </c>
      <c r="G76" s="27">
        <f t="shared" si="2"/>
        <v>-2.8481012658227847E-2</v>
      </c>
    </row>
    <row r="78" spans="2:7" ht="14" customHeight="1" x14ac:dyDescent="0.35">
      <c r="B78" s="7" t="s">
        <v>663</v>
      </c>
    </row>
    <row r="79" spans="2:7" ht="14" customHeight="1" x14ac:dyDescent="0.35">
      <c r="B79" s="26" t="str">
        <f>B39</f>
        <v>2015-16</v>
      </c>
      <c r="C79" s="27">
        <f>IF($E$5="Load Factor (RPKs/ASKs)","..",((C49/C39)^(1/10))-1)</f>
        <v>1.8399376147024249E-2</v>
      </c>
      <c r="D79" s="27">
        <f t="shared" ref="D79:G79" si="3">IF($E$5="Load Factor (RPKs/ASKs)","..",((D49/D39)^(1/10))-1)</f>
        <v>1.5807890525610935E-2</v>
      </c>
      <c r="E79" s="27">
        <f t="shared" si="3"/>
        <v>-1.0480741793785553E-2</v>
      </c>
      <c r="F79" s="27">
        <f t="shared" si="3"/>
        <v>3.6172945534529433E-4</v>
      </c>
      <c r="G79" s="27">
        <f t="shared" si="3"/>
        <v>1.9756974071247768E-3</v>
      </c>
    </row>
    <row r="80" spans="2:7" ht="14" customHeight="1" x14ac:dyDescent="0.35">
      <c r="B80" s="26" t="str">
        <f>B34</f>
        <v>2010-11</v>
      </c>
      <c r="C80" s="27">
        <f>IF($E$5="Load Factor (RPKs/ASKs)","..",((C49/C34)^(1/15))-1)</f>
        <v>4.6101188161371542E-3</v>
      </c>
      <c r="D80" s="27">
        <f t="shared" ref="D80:G80" si="4">IF($E$5="Load Factor (RPKs/ASKs)","..",((D49/D34)^(1/15))-1)</f>
        <v>3.311935120301035E-3</v>
      </c>
      <c r="E80" s="27">
        <f t="shared" si="4"/>
        <v>-1.0408643517263672E-2</v>
      </c>
      <c r="F80" s="27">
        <f t="shared" si="4"/>
        <v>-4.636858598003335E-3</v>
      </c>
      <c r="G80" s="27">
        <f t="shared" si="4"/>
        <v>-3.7912904907115852E-3</v>
      </c>
    </row>
    <row r="81" spans="2:7" ht="14" customHeight="1" x14ac:dyDescent="0.35">
      <c r="B81" s="26" t="str">
        <f>B29</f>
        <v>2005-06</v>
      </c>
      <c r="C81" s="27">
        <f>IF($E$5="Load Factor (RPKs/ASKs)","..",((C49/C29)^(1/20))-1)</f>
        <v>1.6965150398766671E-3</v>
      </c>
      <c r="D81" s="27">
        <f t="shared" ref="D81:G81" si="5">IF($E$5="Load Factor (RPKs/ASKs)","..",((D49/D29)^(1/20))-1)</f>
        <v>8.1335663885084841E-4</v>
      </c>
      <c r="E81" s="27">
        <f t="shared" si="5"/>
        <v>-1.6065636744335698E-3</v>
      </c>
      <c r="F81" s="27">
        <f t="shared" si="5"/>
        <v>-5.3845982754141541E-4</v>
      </c>
      <c r="G81" s="27">
        <f t="shared" si="5"/>
        <v>-3.2462376382758062E-4</v>
      </c>
    </row>
    <row r="82" spans="2:7" ht="14" customHeight="1" x14ac:dyDescent="0.35">
      <c r="B82" s="26" t="str">
        <f>B9</f>
        <v>1985-86</v>
      </c>
      <c r="C82" s="27">
        <f>IF($E$5="Load Factor (RPKs/ASKs)","..",((C49/C9)^(1/40))-1)</f>
        <v>2.6374849512158516E-3</v>
      </c>
      <c r="D82" s="27">
        <f t="shared" ref="D82:G82" si="6">IF($E$5="Load Factor (RPKs/ASKs)","..",((D49/D9)^(1/40))-1)</f>
        <v>-7.8568937668728189E-3</v>
      </c>
      <c r="E82" s="27">
        <f t="shared" si="6"/>
        <v>-1.1397051011517667E-2</v>
      </c>
      <c r="F82" s="27">
        <f t="shared" si="6"/>
        <v>-9.8760543650965316E-3</v>
      </c>
      <c r="G82" s="27">
        <f t="shared" si="6"/>
        <v>-8.9014371610803833E-3</v>
      </c>
    </row>
    <row r="89" spans="2:7" ht="14" customHeight="1" x14ac:dyDescent="0.35">
      <c r="B89"/>
      <c r="C89"/>
      <c r="D89"/>
      <c r="E89"/>
      <c r="F89"/>
      <c r="G89"/>
    </row>
  </sheetData>
  <mergeCells count="1">
    <mergeCell ref="E5:G5"/>
  </mergeCells>
  <dataValidations count="1">
    <dataValidation type="list" allowBlank="1" showInputMessage="1" showErrorMessage="1" sqref="E5" xr:uid="{00000000-0002-0000-0100-000000000000}">
      <formula1>$A$5:$A$16</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B2:O93"/>
  <sheetViews>
    <sheetView topLeftCell="A61" workbookViewId="0">
      <selection activeCell="B64" sqref="B64"/>
    </sheetView>
  </sheetViews>
  <sheetFormatPr defaultRowHeight="14.5" x14ac:dyDescent="0.35"/>
  <cols>
    <col min="2" max="5" width="25.6328125" customWidth="1"/>
  </cols>
  <sheetData>
    <row r="2" spans="2:5" x14ac:dyDescent="0.35">
      <c r="B2" s="2" t="s">
        <v>156</v>
      </c>
    </row>
    <row r="3" spans="2:5" x14ac:dyDescent="0.35">
      <c r="B3" t="s">
        <v>647</v>
      </c>
    </row>
    <row r="4" spans="2:5" x14ac:dyDescent="0.35">
      <c r="B4" t="s">
        <v>707</v>
      </c>
    </row>
    <row r="6" spans="2:5" x14ac:dyDescent="0.35">
      <c r="B6" s="2" t="s">
        <v>157</v>
      </c>
      <c r="C6" t="s">
        <v>165</v>
      </c>
    </row>
    <row r="8" spans="2:5" x14ac:dyDescent="0.35">
      <c r="B8" t="s">
        <v>642</v>
      </c>
    </row>
    <row r="9" spans="2:5" x14ac:dyDescent="0.35">
      <c r="B9" s="3" t="s">
        <v>9</v>
      </c>
      <c r="C9" s="3" t="s">
        <v>60</v>
      </c>
      <c r="D9" s="3" t="s">
        <v>58</v>
      </c>
      <c r="E9" s="3" t="s">
        <v>59</v>
      </c>
    </row>
    <row r="10" spans="2:5" x14ac:dyDescent="0.35">
      <c r="B10" s="3" t="s">
        <v>20</v>
      </c>
      <c r="C10" s="3" t="s">
        <v>53</v>
      </c>
      <c r="D10" s="3" t="s">
        <v>37</v>
      </c>
      <c r="E10" s="3" t="s">
        <v>73</v>
      </c>
    </row>
    <row r="11" spans="2:5" x14ac:dyDescent="0.35">
      <c r="B11" s="3" t="s">
        <v>47</v>
      </c>
      <c r="C11" s="3" t="s">
        <v>54</v>
      </c>
      <c r="D11" s="3" t="s">
        <v>69</v>
      </c>
      <c r="E11" t="s">
        <v>77</v>
      </c>
    </row>
    <row r="12" spans="2:5" x14ac:dyDescent="0.35">
      <c r="B12" s="3" t="s">
        <v>44</v>
      </c>
      <c r="C12" s="3" t="s">
        <v>67</v>
      </c>
      <c r="D12" s="3" t="s">
        <v>71</v>
      </c>
      <c r="E12" t="s">
        <v>79</v>
      </c>
    </row>
    <row r="13" spans="2:5" x14ac:dyDescent="0.35">
      <c r="B13" s="3" t="s">
        <v>45</v>
      </c>
      <c r="C13" s="3" t="s">
        <v>55</v>
      </c>
      <c r="D13" s="28" t="s">
        <v>643</v>
      </c>
      <c r="E13" t="s">
        <v>81</v>
      </c>
    </row>
    <row r="14" spans="2:5" x14ac:dyDescent="0.35">
      <c r="B14" s="3" t="s">
        <v>50</v>
      </c>
      <c r="C14" s="28" t="s">
        <v>644</v>
      </c>
      <c r="D14" s="3" t="s">
        <v>68</v>
      </c>
    </row>
    <row r="15" spans="2:5" x14ac:dyDescent="0.35">
      <c r="B15" s="3" t="s">
        <v>48</v>
      </c>
      <c r="C15" s="3" t="s">
        <v>61</v>
      </c>
      <c r="D15" s="28" t="s">
        <v>645</v>
      </c>
    </row>
    <row r="16" spans="2:5" x14ac:dyDescent="0.35">
      <c r="B16" s="3"/>
      <c r="C16" s="3"/>
    </row>
    <row r="17" spans="2:5" x14ac:dyDescent="0.35">
      <c r="B17" s="3" t="s">
        <v>176</v>
      </c>
      <c r="C17" s="3"/>
    </row>
    <row r="18" spans="2:5" x14ac:dyDescent="0.35">
      <c r="B18" s="3"/>
      <c r="D18" s="3"/>
    </row>
    <row r="19" spans="2:5" x14ac:dyDescent="0.35">
      <c r="B19" s="2" t="s">
        <v>158</v>
      </c>
      <c r="C19" t="s">
        <v>166</v>
      </c>
    </row>
    <row r="20" spans="2:5" x14ac:dyDescent="0.35">
      <c r="B20" t="s">
        <v>10</v>
      </c>
      <c r="C20" t="s">
        <v>7</v>
      </c>
    </row>
    <row r="21" spans="2:5" x14ac:dyDescent="0.35">
      <c r="B21" t="s">
        <v>10</v>
      </c>
      <c r="C21" t="s">
        <v>2</v>
      </c>
    </row>
    <row r="22" spans="2:5" x14ac:dyDescent="0.35">
      <c r="B22" t="s">
        <v>7</v>
      </c>
      <c r="C22" t="s">
        <v>7</v>
      </c>
    </row>
    <row r="23" spans="2:5" x14ac:dyDescent="0.35">
      <c r="B23" t="s">
        <v>7</v>
      </c>
      <c r="C23" t="s">
        <v>2</v>
      </c>
    </row>
    <row r="24" spans="2:5" x14ac:dyDescent="0.35">
      <c r="B24" t="s">
        <v>2</v>
      </c>
      <c r="C24" t="s">
        <v>2</v>
      </c>
    </row>
    <row r="26" spans="2:5" x14ac:dyDescent="0.35">
      <c r="B26" t="s">
        <v>168</v>
      </c>
    </row>
    <row r="27" spans="2:5" x14ac:dyDescent="0.35">
      <c r="B27" t="s">
        <v>6</v>
      </c>
      <c r="C27" t="s">
        <v>590</v>
      </c>
      <c r="D27" t="s">
        <v>29</v>
      </c>
      <c r="E27" t="s">
        <v>41</v>
      </c>
    </row>
    <row r="28" spans="2:5" x14ac:dyDescent="0.35">
      <c r="B28" t="s">
        <v>22</v>
      </c>
      <c r="C28" t="s">
        <v>17</v>
      </c>
      <c r="D28" t="s">
        <v>32</v>
      </c>
      <c r="E28" t="s">
        <v>72</v>
      </c>
    </row>
    <row r="29" spans="2:5" x14ac:dyDescent="0.35">
      <c r="B29" t="s">
        <v>8</v>
      </c>
      <c r="C29" t="s">
        <v>51</v>
      </c>
      <c r="D29" t="s">
        <v>34</v>
      </c>
      <c r="E29" t="s">
        <v>75</v>
      </c>
    </row>
    <row r="30" spans="2:5" x14ac:dyDescent="0.35">
      <c r="B30" t="s">
        <v>13</v>
      </c>
      <c r="C30" t="s">
        <v>19</v>
      </c>
      <c r="D30" t="s">
        <v>64</v>
      </c>
      <c r="E30" t="s">
        <v>76</v>
      </c>
    </row>
    <row r="31" spans="2:5" x14ac:dyDescent="0.35">
      <c r="B31" t="s">
        <v>80</v>
      </c>
      <c r="C31" t="s">
        <v>23</v>
      </c>
      <c r="D31" t="s">
        <v>62</v>
      </c>
      <c r="E31" t="s">
        <v>78</v>
      </c>
    </row>
    <row r="32" spans="2:5" x14ac:dyDescent="0.35">
      <c r="B32" t="s">
        <v>14</v>
      </c>
      <c r="C32" t="s">
        <v>24</v>
      </c>
      <c r="D32" t="s">
        <v>65</v>
      </c>
    </row>
    <row r="33" spans="2:4" x14ac:dyDescent="0.35">
      <c r="B33" t="s">
        <v>15</v>
      </c>
      <c r="C33" t="s">
        <v>28</v>
      </c>
      <c r="D33" t="s">
        <v>66</v>
      </c>
    </row>
    <row r="35" spans="2:4" x14ac:dyDescent="0.35">
      <c r="B35" s="3" t="s">
        <v>177</v>
      </c>
      <c r="C35" s="3"/>
    </row>
    <row r="36" spans="2:4" x14ac:dyDescent="0.35">
      <c r="B36" s="3"/>
      <c r="D36" s="3"/>
    </row>
    <row r="37" spans="2:4" x14ac:dyDescent="0.35">
      <c r="B37" s="2" t="s">
        <v>159</v>
      </c>
      <c r="C37" t="s">
        <v>589</v>
      </c>
    </row>
    <row r="38" spans="2:4" x14ac:dyDescent="0.35">
      <c r="B38" t="s">
        <v>10</v>
      </c>
      <c r="C38" t="s">
        <v>4</v>
      </c>
    </row>
    <row r="39" spans="2:4" x14ac:dyDescent="0.35">
      <c r="B39" t="s">
        <v>10</v>
      </c>
      <c r="C39" t="s">
        <v>1</v>
      </c>
    </row>
    <row r="40" spans="2:4" x14ac:dyDescent="0.35">
      <c r="B40" t="s">
        <v>7</v>
      </c>
      <c r="C40" t="s">
        <v>4</v>
      </c>
    </row>
    <row r="41" spans="2:4" x14ac:dyDescent="0.35">
      <c r="B41" t="s">
        <v>7</v>
      </c>
      <c r="C41" t="s">
        <v>1</v>
      </c>
    </row>
    <row r="42" spans="2:4" x14ac:dyDescent="0.35">
      <c r="B42" t="s">
        <v>2</v>
      </c>
      <c r="C42" t="s">
        <v>4</v>
      </c>
    </row>
    <row r="43" spans="2:4" x14ac:dyDescent="0.35">
      <c r="B43" t="s">
        <v>2</v>
      </c>
      <c r="C43" t="s">
        <v>1</v>
      </c>
    </row>
    <row r="44" spans="2:4" x14ac:dyDescent="0.35">
      <c r="B44" t="s">
        <v>4</v>
      </c>
      <c r="C44" t="s">
        <v>4</v>
      </c>
    </row>
    <row r="45" spans="2:4" x14ac:dyDescent="0.35">
      <c r="B45" t="s">
        <v>4</v>
      </c>
      <c r="C45" t="s">
        <v>1</v>
      </c>
    </row>
    <row r="46" spans="2:4" x14ac:dyDescent="0.35">
      <c r="B46" t="s">
        <v>1</v>
      </c>
      <c r="C46" t="s">
        <v>1</v>
      </c>
    </row>
    <row r="47" spans="2:4" x14ac:dyDescent="0.35">
      <c r="B47" s="3"/>
      <c r="D47" s="3"/>
    </row>
    <row r="48" spans="2:4" x14ac:dyDescent="0.35">
      <c r="B48" t="s">
        <v>167</v>
      </c>
      <c r="D48" s="3"/>
    </row>
    <row r="49" spans="2:7" x14ac:dyDescent="0.35">
      <c r="B49" t="s">
        <v>3</v>
      </c>
      <c r="C49" t="s">
        <v>18</v>
      </c>
      <c r="D49" t="s">
        <v>31</v>
      </c>
      <c r="E49" t="s">
        <v>38</v>
      </c>
    </row>
    <row r="50" spans="2:7" x14ac:dyDescent="0.35">
      <c r="B50" t="s">
        <v>5</v>
      </c>
      <c r="C50" t="s">
        <v>21</v>
      </c>
      <c r="D50" t="s">
        <v>56</v>
      </c>
      <c r="E50" t="s">
        <v>39</v>
      </c>
    </row>
    <row r="51" spans="2:7" x14ac:dyDescent="0.35">
      <c r="B51" t="s">
        <v>46</v>
      </c>
      <c r="C51" t="s">
        <v>52</v>
      </c>
      <c r="D51" t="s">
        <v>57</v>
      </c>
      <c r="E51" t="s">
        <v>40</v>
      </c>
    </row>
    <row r="52" spans="2:7" x14ac:dyDescent="0.35">
      <c r="B52" t="s">
        <v>11</v>
      </c>
      <c r="C52" t="s">
        <v>25</v>
      </c>
      <c r="D52" t="s">
        <v>33</v>
      </c>
      <c r="E52" t="s">
        <v>70</v>
      </c>
    </row>
    <row r="53" spans="2:7" x14ac:dyDescent="0.35">
      <c r="B53" t="s">
        <v>12</v>
      </c>
      <c r="C53" t="s">
        <v>26</v>
      </c>
      <c r="D53" t="s">
        <v>63</v>
      </c>
      <c r="E53" t="s">
        <v>42</v>
      </c>
    </row>
    <row r="54" spans="2:7" x14ac:dyDescent="0.35">
      <c r="B54" t="s">
        <v>49</v>
      </c>
      <c r="C54" t="s">
        <v>27</v>
      </c>
      <c r="D54" t="s">
        <v>35</v>
      </c>
      <c r="E54" t="s">
        <v>74</v>
      </c>
    </row>
    <row r="55" spans="2:7" x14ac:dyDescent="0.35">
      <c r="B55" t="s">
        <v>16</v>
      </c>
      <c r="C55" t="s">
        <v>30</v>
      </c>
      <c r="D55" t="s">
        <v>36</v>
      </c>
      <c r="E55" t="s">
        <v>43</v>
      </c>
    </row>
    <row r="56" spans="2:7" x14ac:dyDescent="0.35">
      <c r="B56" s="3"/>
      <c r="D56" s="3"/>
    </row>
    <row r="57" spans="2:7" x14ac:dyDescent="0.35">
      <c r="B57" s="3" t="s">
        <v>178</v>
      </c>
      <c r="C57" s="3"/>
    </row>
    <row r="58" spans="2:7" x14ac:dyDescent="0.35">
      <c r="B58" s="3"/>
      <c r="D58" s="3"/>
    </row>
    <row r="59" spans="2:7" x14ac:dyDescent="0.35">
      <c r="B59" s="4" t="s">
        <v>160</v>
      </c>
      <c r="C59" t="s">
        <v>161</v>
      </c>
      <c r="D59" s="3"/>
    </row>
    <row r="61" spans="2:7" x14ac:dyDescent="0.35">
      <c r="B61" s="4" t="s">
        <v>162</v>
      </c>
      <c r="C61" t="s">
        <v>163</v>
      </c>
      <c r="D61" s="3"/>
    </row>
    <row r="62" spans="2:7" x14ac:dyDescent="0.35">
      <c r="B62" s="4"/>
      <c r="C62" t="s">
        <v>164</v>
      </c>
      <c r="D62" s="3"/>
    </row>
    <row r="63" spans="2:7" x14ac:dyDescent="0.35">
      <c r="B63" s="4"/>
      <c r="D63" s="3"/>
    </row>
    <row r="64" spans="2:7" x14ac:dyDescent="0.35">
      <c r="B64" s="3" t="s">
        <v>122</v>
      </c>
      <c r="C64" s="29"/>
      <c r="D64" s="29"/>
      <c r="E64" s="29"/>
      <c r="F64" s="29"/>
      <c r="G64" s="29"/>
    </row>
    <row r="65" spans="2:15" ht="15" customHeight="1" x14ac:dyDescent="0.35">
      <c r="B65" s="29"/>
      <c r="C65" s="29"/>
      <c r="D65" s="29"/>
      <c r="E65" s="29"/>
      <c r="F65" s="29"/>
      <c r="G65" s="29"/>
      <c r="H65" s="29"/>
      <c r="I65" s="29"/>
      <c r="J65" s="29"/>
      <c r="K65" s="5"/>
      <c r="L65" s="5"/>
      <c r="M65" s="5"/>
      <c r="N65" s="5"/>
      <c r="O65" s="5"/>
    </row>
    <row r="66" spans="2:15" x14ac:dyDescent="0.35">
      <c r="H66" s="29"/>
      <c r="I66" s="29"/>
      <c r="J66" s="29"/>
      <c r="K66" s="5"/>
      <c r="L66" s="5"/>
      <c r="M66" s="5"/>
      <c r="N66" s="5"/>
      <c r="O66" s="5"/>
    </row>
    <row r="67" spans="2:15" x14ac:dyDescent="0.35">
      <c r="B67" t="s">
        <v>123</v>
      </c>
    </row>
    <row r="68" spans="2:15" x14ac:dyDescent="0.35">
      <c r="B68" s="3" t="s">
        <v>710</v>
      </c>
      <c r="C68" s="29"/>
      <c r="D68" s="29"/>
      <c r="E68" s="29"/>
      <c r="F68" s="29"/>
      <c r="G68" s="29"/>
    </row>
    <row r="69" spans="2:15" ht="15" customHeight="1" x14ac:dyDescent="0.35">
      <c r="B69" s="3" t="s">
        <v>711</v>
      </c>
      <c r="C69" s="29"/>
      <c r="D69" s="29"/>
      <c r="E69" s="29"/>
      <c r="F69" s="29"/>
      <c r="G69" s="29"/>
      <c r="H69" s="29"/>
      <c r="I69" s="29"/>
      <c r="J69" s="29"/>
      <c r="K69" s="5"/>
      <c r="L69" s="5"/>
      <c r="M69" s="5"/>
      <c r="N69" s="5"/>
      <c r="O69" s="5"/>
    </row>
    <row r="70" spans="2:15" x14ac:dyDescent="0.35">
      <c r="B70" s="5"/>
      <c r="C70" s="5"/>
      <c r="D70" s="5"/>
      <c r="E70" s="5"/>
      <c r="F70" s="5"/>
      <c r="G70" s="5"/>
      <c r="H70" s="29"/>
      <c r="I70" s="29"/>
      <c r="J70" s="29"/>
      <c r="K70" s="5"/>
      <c r="L70" s="5"/>
      <c r="M70" s="5"/>
      <c r="N70" s="5"/>
      <c r="O70" s="5"/>
    </row>
    <row r="71" spans="2:15" x14ac:dyDescent="0.35">
      <c r="B71" t="s">
        <v>150</v>
      </c>
      <c r="H71" s="5"/>
      <c r="I71" s="5"/>
      <c r="J71" s="5"/>
      <c r="K71" s="5"/>
      <c r="L71" s="5"/>
      <c r="M71" s="5"/>
      <c r="N71" s="5"/>
      <c r="O71" s="5"/>
    </row>
    <row r="72" spans="2:15" x14ac:dyDescent="0.35">
      <c r="B72" t="s">
        <v>121</v>
      </c>
    </row>
    <row r="74" spans="2:15" x14ac:dyDescent="0.35">
      <c r="B74" t="s">
        <v>120</v>
      </c>
    </row>
    <row r="75" spans="2:15" x14ac:dyDescent="0.35">
      <c r="B75" t="s">
        <v>151</v>
      </c>
    </row>
    <row r="76" spans="2:15" x14ac:dyDescent="0.35">
      <c r="B76" t="s">
        <v>124</v>
      </c>
    </row>
    <row r="78" spans="2:15" x14ac:dyDescent="0.35">
      <c r="B78" t="s">
        <v>125</v>
      </c>
      <c r="C78" t="s">
        <v>146</v>
      </c>
    </row>
    <row r="79" spans="2:15" x14ac:dyDescent="0.35">
      <c r="B79" t="s">
        <v>128</v>
      </c>
      <c r="C79" t="s">
        <v>190</v>
      </c>
    </row>
    <row r="80" spans="2:15" x14ac:dyDescent="0.35">
      <c r="B80" t="s">
        <v>119</v>
      </c>
      <c r="C80" t="s">
        <v>191</v>
      </c>
    </row>
    <row r="81" spans="2:15" x14ac:dyDescent="0.35">
      <c r="B81" t="s">
        <v>131</v>
      </c>
      <c r="C81" t="s">
        <v>192</v>
      </c>
    </row>
    <row r="82" spans="2:15" x14ac:dyDescent="0.35">
      <c r="B82" t="s">
        <v>132</v>
      </c>
      <c r="C82" t="s">
        <v>193</v>
      </c>
    </row>
    <row r="83" spans="2:15" x14ac:dyDescent="0.35">
      <c r="B83" t="s">
        <v>129</v>
      </c>
      <c r="C83" t="s">
        <v>194</v>
      </c>
    </row>
    <row r="84" spans="2:15" x14ac:dyDescent="0.35">
      <c r="B84" t="s">
        <v>133</v>
      </c>
      <c r="C84" t="s">
        <v>152</v>
      </c>
    </row>
    <row r="85" spans="2:15" x14ac:dyDescent="0.35">
      <c r="B85" t="s">
        <v>134</v>
      </c>
      <c r="C85" t="s">
        <v>147</v>
      </c>
    </row>
    <row r="86" spans="2:15" x14ac:dyDescent="0.35">
      <c r="B86" t="s">
        <v>135</v>
      </c>
      <c r="C86" t="s">
        <v>148</v>
      </c>
    </row>
    <row r="87" spans="2:15" x14ac:dyDescent="0.35">
      <c r="B87" t="s">
        <v>130</v>
      </c>
      <c r="C87" t="s">
        <v>646</v>
      </c>
    </row>
    <row r="88" spans="2:15" x14ac:dyDescent="0.35">
      <c r="B88" t="s">
        <v>138</v>
      </c>
      <c r="C88" t="s">
        <v>149</v>
      </c>
    </row>
    <row r="90" spans="2:15" x14ac:dyDescent="0.35">
      <c r="B90" s="32" t="s">
        <v>708</v>
      </c>
      <c r="C90" s="30"/>
      <c r="D90" s="30"/>
      <c r="E90" s="30"/>
      <c r="F90" s="30"/>
      <c r="G90" s="30"/>
    </row>
    <row r="91" spans="2:15" ht="15" customHeight="1" x14ac:dyDescent="0.35">
      <c r="B91" s="32" t="s">
        <v>709</v>
      </c>
      <c r="C91" s="30"/>
      <c r="D91" s="30"/>
      <c r="E91" s="30"/>
      <c r="F91" s="30"/>
      <c r="G91" s="30"/>
      <c r="H91" s="30"/>
      <c r="I91" s="30"/>
      <c r="J91" s="30"/>
      <c r="K91" s="6"/>
      <c r="L91" s="6"/>
      <c r="M91" s="6"/>
      <c r="N91" s="6"/>
      <c r="O91" s="6"/>
    </row>
    <row r="92" spans="2:15" x14ac:dyDescent="0.35">
      <c r="B92" s="6"/>
      <c r="C92" s="6"/>
      <c r="D92" s="6"/>
      <c r="E92" s="6"/>
      <c r="F92" s="6"/>
      <c r="G92" s="6"/>
      <c r="H92" s="30"/>
      <c r="I92" s="30"/>
      <c r="J92" s="30"/>
      <c r="K92" s="6"/>
      <c r="L92" s="6"/>
      <c r="M92" s="6"/>
      <c r="N92" s="6"/>
      <c r="O92" s="6"/>
    </row>
    <row r="93" spans="2:15" x14ac:dyDescent="0.35">
      <c r="H93" s="6"/>
      <c r="I93" s="6"/>
      <c r="J93" s="6"/>
      <c r="K93" s="6"/>
      <c r="L93" s="6"/>
      <c r="M93" s="6"/>
      <c r="N93" s="6"/>
      <c r="O93" s="6"/>
    </row>
  </sheetData>
  <sortState ref="S31:S58">
    <sortCondition ref="S31:S5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Data</vt:lpstr>
      <vt:lpstr>Chart</vt:lpstr>
      <vt:lpstr>Notes</vt:lpstr>
      <vt:lpstr>Chart!Print_Area</vt:lpstr>
    </vt:vector>
  </TitlesOfParts>
  <Company>Department of Infrastructure &amp; Regional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MANORANJAN Gangadharan</dc:creator>
  <cp:lastModifiedBy>Platt, Andrew</cp:lastModifiedBy>
  <cp:lastPrinted>2021-10-06T23:35:07Z</cp:lastPrinted>
  <dcterms:created xsi:type="dcterms:W3CDTF">2020-09-08T05:59:49Z</dcterms:created>
  <dcterms:modified xsi:type="dcterms:W3CDTF">2026-08-24T23:27:34Z</dcterms:modified>
</cp:coreProperties>
</file>