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&amp;R\BITRE\ISTARSS\Yearbook\Infrastructure Yearbook\DRAFT Yearbook\For Publication\Website\Yearbook tables\5. Part W - Water\"/>
    </mc:Choice>
  </mc:AlternateContent>
  <bookViews>
    <workbookView xWindow="270" yWindow="300" windowWidth="11895" windowHeight="1383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Print_Area" localSheetId="0">Sheet1!$A$1:$I$70</definedName>
  </definedNames>
  <calcPr calcId="162913"/>
</workbook>
</file>

<file path=xl/calcChain.xml><?xml version="1.0" encoding="utf-8"?>
<calcChain xmlns="http://schemas.openxmlformats.org/spreadsheetml/2006/main">
  <c r="I68" i="1" l="1"/>
  <c r="H68" i="1"/>
  <c r="G68" i="1"/>
  <c r="F68" i="1"/>
  <c r="E68" i="1"/>
  <c r="D68" i="1"/>
  <c r="C68" i="1"/>
  <c r="B68" i="1"/>
  <c r="I44" i="1"/>
  <c r="G44" i="1"/>
  <c r="F44" i="1"/>
  <c r="E44" i="1"/>
  <c r="D44" i="1"/>
  <c r="C44" i="1"/>
  <c r="B44" i="1"/>
  <c r="I43" i="1"/>
  <c r="B43" i="1"/>
  <c r="G43" i="1"/>
  <c r="F43" i="1"/>
  <c r="E43" i="1"/>
  <c r="D43" i="1"/>
  <c r="C43" i="1"/>
  <c r="B67" i="1"/>
  <c r="I67" i="1"/>
  <c r="H67" i="1"/>
  <c r="G67" i="1"/>
  <c r="F67" i="1"/>
  <c r="E67" i="1"/>
  <c r="D67" i="1"/>
  <c r="C67" i="1"/>
  <c r="I66" i="1"/>
  <c r="H66" i="1"/>
  <c r="G66" i="1"/>
  <c r="F66" i="1"/>
  <c r="E66" i="1"/>
  <c r="D66" i="1"/>
  <c r="C66" i="1"/>
  <c r="B66" i="1"/>
  <c r="H42" i="1"/>
  <c r="G42" i="1"/>
  <c r="F42" i="1"/>
  <c r="E42" i="1"/>
  <c r="C42" i="1"/>
  <c r="D42" i="1"/>
  <c r="B42" i="1"/>
  <c r="I42" i="1"/>
  <c r="I41" i="1"/>
  <c r="H41" i="1"/>
  <c r="G41" i="1"/>
  <c r="F41" i="1"/>
  <c r="E41" i="1"/>
  <c r="D41" i="1"/>
  <c r="C41" i="1"/>
  <c r="B41" i="1"/>
  <c r="I65" i="1"/>
  <c r="H65" i="1"/>
  <c r="G65" i="1"/>
  <c r="F65" i="1"/>
  <c r="E65" i="1"/>
  <c r="D65" i="1"/>
  <c r="C65" i="1"/>
  <c r="B65" i="1"/>
  <c r="D59" i="1"/>
  <c r="E59" i="1"/>
  <c r="D60" i="1"/>
  <c r="B30" i="1"/>
  <c r="B54" i="1"/>
  <c r="B31" i="1"/>
  <c r="B35" i="1"/>
  <c r="B59" i="1"/>
  <c r="C35" i="1"/>
  <c r="C59" i="1"/>
  <c r="D35" i="1"/>
  <c r="E35" i="1"/>
  <c r="F35" i="1"/>
  <c r="G35" i="1"/>
  <c r="G59" i="1"/>
  <c r="H35" i="1"/>
  <c r="I35" i="1"/>
  <c r="I59" i="1"/>
  <c r="B36" i="1"/>
  <c r="B60" i="1"/>
  <c r="C36" i="1"/>
  <c r="D36" i="1"/>
  <c r="E36" i="1"/>
  <c r="F36" i="1"/>
  <c r="G36" i="1"/>
  <c r="H36" i="1"/>
  <c r="I36" i="1"/>
  <c r="I60" i="1"/>
  <c r="B37" i="1"/>
  <c r="C37" i="1"/>
  <c r="D37" i="1"/>
  <c r="E37" i="1"/>
  <c r="F37" i="1"/>
  <c r="G37" i="1"/>
  <c r="H37" i="1"/>
  <c r="I37" i="1"/>
  <c r="B38" i="1"/>
  <c r="C38" i="1"/>
  <c r="D38" i="1"/>
  <c r="E38" i="1"/>
  <c r="F38" i="1"/>
  <c r="G38" i="1"/>
  <c r="H38" i="1"/>
  <c r="I38" i="1"/>
  <c r="B39" i="1"/>
  <c r="C39" i="1"/>
  <c r="D39" i="1"/>
  <c r="E39" i="1"/>
  <c r="F39" i="1"/>
  <c r="G39" i="1"/>
  <c r="H39" i="1"/>
  <c r="I39" i="1"/>
  <c r="B40" i="1"/>
  <c r="C40" i="1"/>
  <c r="D40" i="1"/>
  <c r="E40" i="1"/>
  <c r="F40" i="1"/>
  <c r="G40" i="1"/>
  <c r="H40" i="1"/>
  <c r="I40" i="1"/>
  <c r="C54" i="1"/>
  <c r="D54" i="1"/>
  <c r="E54" i="1"/>
  <c r="F54" i="1"/>
  <c r="G54" i="1"/>
  <c r="H54" i="1"/>
  <c r="I54" i="1"/>
  <c r="C55" i="1"/>
  <c r="D55" i="1"/>
  <c r="E55" i="1"/>
  <c r="F55" i="1"/>
  <c r="G55" i="1"/>
  <c r="H55" i="1"/>
  <c r="I55" i="1"/>
  <c r="B56" i="1"/>
  <c r="C56" i="1"/>
  <c r="D56" i="1"/>
  <c r="E56" i="1"/>
  <c r="F56" i="1"/>
  <c r="G56" i="1"/>
  <c r="H56" i="1"/>
  <c r="I56" i="1"/>
  <c r="B57" i="1"/>
  <c r="C57" i="1"/>
  <c r="D57" i="1"/>
  <c r="E57" i="1"/>
  <c r="F57" i="1"/>
  <c r="G57" i="1"/>
  <c r="H57" i="1"/>
  <c r="I57" i="1"/>
  <c r="B58" i="1"/>
  <c r="C58" i="1"/>
  <c r="D58" i="1"/>
  <c r="E58" i="1"/>
  <c r="F58" i="1"/>
  <c r="G58" i="1"/>
  <c r="H58" i="1"/>
  <c r="I58" i="1"/>
  <c r="B61" i="1"/>
  <c r="C61" i="1"/>
  <c r="D61" i="1"/>
  <c r="E61" i="1"/>
  <c r="F61" i="1"/>
  <c r="G61" i="1"/>
  <c r="H61" i="1"/>
  <c r="I61" i="1"/>
  <c r="B62" i="1"/>
  <c r="C62" i="1"/>
  <c r="D62" i="1"/>
  <c r="E62" i="1"/>
  <c r="F62" i="1"/>
  <c r="G62" i="1"/>
  <c r="H62" i="1"/>
  <c r="I62" i="1"/>
  <c r="B63" i="1"/>
  <c r="C63" i="1"/>
  <c r="D63" i="1"/>
  <c r="E63" i="1"/>
  <c r="F63" i="1"/>
  <c r="G63" i="1"/>
  <c r="H63" i="1"/>
  <c r="I63" i="1"/>
  <c r="B64" i="1"/>
  <c r="C64" i="1"/>
  <c r="D64" i="1"/>
  <c r="E64" i="1"/>
  <c r="F64" i="1"/>
  <c r="G64" i="1"/>
  <c r="H64" i="1"/>
  <c r="I64" i="1"/>
  <c r="B55" i="1"/>
  <c r="H59" i="1"/>
  <c r="C60" i="1"/>
  <c r="F60" i="1"/>
  <c r="E60" i="1"/>
  <c r="F59" i="1"/>
  <c r="H60" i="1"/>
  <c r="G60" i="1"/>
</calcChain>
</file>

<file path=xl/sharedStrings.xml><?xml version="1.0" encoding="utf-8"?>
<sst xmlns="http://schemas.openxmlformats.org/spreadsheetml/2006/main" count="92" uniqueCount="33">
  <si>
    <t>2004-05</t>
  </si>
  <si>
    <t>2005-06</t>
  </si>
  <si>
    <t>2006-07</t>
  </si>
  <si>
    <t>2007-08</t>
  </si>
  <si>
    <t>Financial year</t>
  </si>
  <si>
    <t>megalitres</t>
  </si>
  <si>
    <t>2008-09</t>
  </si>
  <si>
    <t>Australia</t>
  </si>
  <si>
    <t>2009-10</t>
  </si>
  <si>
    <t>2010-11</t>
  </si>
  <si>
    <t>2011-12</t>
  </si>
  <si>
    <t>NSW (e)</t>
  </si>
  <si>
    <t>VIC</t>
  </si>
  <si>
    <t>QLD</t>
  </si>
  <si>
    <t>SA</t>
  </si>
  <si>
    <t>WA</t>
  </si>
  <si>
    <t>TAS</t>
  </si>
  <si>
    <t>NT</t>
  </si>
  <si>
    <t>2012-13</t>
  </si>
  <si>
    <t>(e) Includes the Australian Capital Territory.</t>
  </si>
  <si>
    <t>2013-14</t>
  </si>
  <si>
    <t>2014-15</t>
  </si>
  <si>
    <t>By State or Territory - irrigation water</t>
  </si>
  <si>
    <t>2015-16</t>
  </si>
  <si>
    <t>2016-17</t>
  </si>
  <si>
    <t>np not avaliable for publication but included in totals</t>
  </si>
  <si>
    <t>Table W 3.1a  Rural water use - water consumption by agricultural activity</t>
  </si>
  <si>
    <t>Table W 3.1b  Rural water use—water consumption by agricultural activity, by State or Territory - other water use</t>
  </si>
  <si>
    <t xml:space="preserve">Table W 3.1c  Rural water use—water consumption by agricultural activity, by State or Territory - total </t>
  </si>
  <si>
    <t>2017-18</t>
  </si>
  <si>
    <t>np</t>
  </si>
  <si>
    <t>2018-19</t>
  </si>
  <si>
    <t>Source: ABS (2020w).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</si>
</sst>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"/>
    <numFmt numFmtId="165" formatCode="#\ ##0.0"/>
  </numFmts>
  <fonts count="4" x14ac:knownFonts="1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0" fillId="0" borderId="1" xfId="0" applyBorder="1" applyAlignment="1">
      <alignment horizontal="left" wrapText="1"/>
    </xf>
    <xf numFmtId="165" fontId="0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Border="1" applyAlignment="1">
      <alignment horizontal="left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4" fontId="0" fillId="0" borderId="0" xfId="0" applyNumberFormat="1" applyFont="1" applyFill="1" applyBorder="1" applyAlignment="1" applyProtection="1">
      <alignment horizontal="right"/>
    </xf>
    <xf numFmtId="164" fontId="0" fillId="0" borderId="0" xfId="0" applyNumberFormat="1"/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0" fillId="0" borderId="2" xfId="0" applyBorder="1"/>
    <xf numFmtId="0" fontId="1" fillId="0" borderId="0" xfId="0" applyFont="1" applyBorder="1" applyAlignment="1">
      <alignment vertical="top" wrapText="1"/>
    </xf>
    <xf numFmtId="0" fontId="0" fillId="0" borderId="0" xfId="0" applyBorder="1"/>
    <xf numFmtId="49" fontId="2" fillId="0" borderId="0" xfId="0" applyNumberFormat="1" applyFont="1" applyFill="1" applyBorder="1" applyAlignment="1">
      <alignment horizontal="left"/>
    </xf>
    <xf numFmtId="164" fontId="0" fillId="0" borderId="0" xfId="0" applyNumberFormat="1" applyFill="1"/>
    <xf numFmtId="164" fontId="0" fillId="0" borderId="0" xfId="0" applyNumberFormat="1" applyFill="1" applyBorder="1"/>
    <xf numFmtId="49" fontId="2" fillId="0" borderId="1" xfId="0" applyNumberFormat="1" applyFont="1" applyBorder="1" applyAlignment="1">
      <alignment horizontal="left"/>
    </xf>
    <xf numFmtId="164" fontId="0" fillId="0" borderId="1" xfId="0" applyNumberFormat="1" applyFill="1" applyBorder="1"/>
    <xf numFmtId="0" fontId="2" fillId="0" borderId="0" xfId="0" applyFont="1" applyBorder="1" applyAlignment="1">
      <alignment vertical="top"/>
    </xf>
    <xf numFmtId="164" fontId="0" fillId="0" borderId="0" xfId="0" applyNumberForma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\dfs\P&amp;R\BITRE\ISTARSS\Yearbook\Infrastructure%20Yearbook\DRAFT%20Yearbook\Part%205%20-%20Water\DATA\ABS_4618_table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5%20-%20Water/DATA/2020/ABS_46180do001_201819Waterusefarm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\dfs\CBR1\Group\P&amp;R\BITRE\ISTARSS\Yearbook\Infrastructure%20Yearbook\DRAFT%20Yearbook\Part%205%20-%20Water\DATA\4618.0%20-%20Water%20Use%20on%20Australian%20Farms,%202012-1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5%20-%20Water/DATA/2018/ABS_46180do001_201617saved201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\dfs\P&amp;R\BITRE\ISTARSS\Yearbook\Infrastructure%20Yearbook\DRAFT%20Yearbook\Part%205%20-%20Water\DATA\ABS_4618_2010-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ernal\dfs\P&amp;R\BITRE\ISTARSS\Yearbook\Infrastructure%20Yearbook\DRAFT%20Yearbook\Part%205%20-%20Water\DATA\ABS_6148_2011-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5%20-%20Water/DATA/Old/4618.0%20-%20Water%20Use%20on%20Australian%20Farms,%202013-1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5%20-%20Water/DATA/Old/ABS_%204618%20Table1Water%20use%20on%20Aust%20Farms_2014-15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5%20-%20Water/DATA/ABS_4618_Farm-water-use_2015-16_Saved_201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P&amp;R/BITRE/ISTARSS/Yearbook/Infrastructure%20Yearbook/DRAFT%20Yearbook/Part%205%20-%20Water/DATA/2019/46180do001_2017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_1"/>
    </sheetNames>
    <sheetDataSet>
      <sheetData sheetId="0"/>
      <sheetData sheetId="1">
        <row r="12">
          <cell r="B12">
            <v>6596039.7999999998</v>
          </cell>
        </row>
        <row r="14">
          <cell r="B14">
            <v>762716.2</v>
          </cell>
          <cell r="D14">
            <v>202052.5</v>
          </cell>
          <cell r="F14">
            <v>139366.29999999999</v>
          </cell>
          <cell r="H14">
            <v>213380.3</v>
          </cell>
          <cell r="J14">
            <v>60291.1</v>
          </cell>
          <cell r="L14">
            <v>88206.8</v>
          </cell>
          <cell r="N14">
            <v>23413.3</v>
          </cell>
          <cell r="P14">
            <v>36006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Aust."/>
      <sheetName val="NSW"/>
      <sheetName val="Vic."/>
      <sheetName val="Qld"/>
      <sheetName val="SA"/>
      <sheetName val="WA"/>
      <sheetName val="Tas."/>
      <sheetName val="NT"/>
      <sheetName val="ACT"/>
      <sheetName val="MDB"/>
      <sheetName val="Non-MDB"/>
    </sheetNames>
    <sheetDataSet>
      <sheetData sheetId="0"/>
      <sheetData sheetId="1">
        <row r="10">
          <cell r="D10">
            <v>7965080.6900000004</v>
          </cell>
        </row>
        <row r="28">
          <cell r="D28">
            <v>777420.48</v>
          </cell>
        </row>
      </sheetData>
      <sheetData sheetId="2">
        <row r="10">
          <cell r="D10">
            <v>2688034.07</v>
          </cell>
        </row>
        <row r="28">
          <cell r="D28">
            <v>194406.8</v>
          </cell>
        </row>
      </sheetData>
      <sheetData sheetId="3">
        <row r="10">
          <cell r="D10">
            <v>1869554.44</v>
          </cell>
        </row>
        <row r="28">
          <cell r="D28">
            <v>147715.29999999999</v>
          </cell>
        </row>
      </sheetData>
      <sheetData sheetId="4">
        <row r="10">
          <cell r="D10">
            <v>1916685.82</v>
          </cell>
        </row>
        <row r="28">
          <cell r="D28">
            <v>235977.83</v>
          </cell>
        </row>
      </sheetData>
      <sheetData sheetId="5">
        <row r="10">
          <cell r="D10">
            <v>740723.38</v>
          </cell>
        </row>
        <row r="28">
          <cell r="D28">
            <v>54364.55</v>
          </cell>
        </row>
      </sheetData>
      <sheetData sheetId="6">
        <row r="10">
          <cell r="D10">
            <v>374323.47</v>
          </cell>
        </row>
        <row r="28">
          <cell r="D28">
            <v>93898.37</v>
          </cell>
        </row>
      </sheetData>
      <sheetData sheetId="7">
        <row r="10">
          <cell r="D10">
            <v>311120.67</v>
          </cell>
        </row>
        <row r="27">
          <cell r="D27">
            <v>23761.97</v>
          </cell>
        </row>
      </sheetData>
      <sheetData sheetId="8">
        <row r="10">
          <cell r="D10">
            <v>64339.65</v>
          </cell>
        </row>
      </sheetData>
      <sheetData sheetId="9">
        <row r="10">
          <cell r="D10">
            <v>299.17</v>
          </cell>
        </row>
        <row r="24">
          <cell r="D24">
            <v>143.22999999999999</v>
          </cell>
        </row>
      </sheetData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_1"/>
    </sheetNames>
    <sheetDataSet>
      <sheetData sheetId="0" refreshError="1"/>
      <sheetData sheetId="1" refreshError="1">
        <row r="12">
          <cell r="B12">
            <v>11059999.43</v>
          </cell>
        </row>
        <row r="14">
          <cell r="B14">
            <v>868733.75</v>
          </cell>
          <cell r="D14">
            <v>226277.46</v>
          </cell>
          <cell r="F14">
            <v>164338.5</v>
          </cell>
          <cell r="H14">
            <v>263575.21000000002</v>
          </cell>
          <cell r="J14">
            <v>73786.22</v>
          </cell>
          <cell r="L14">
            <v>84781.59</v>
          </cell>
          <cell r="N14">
            <v>23097.16</v>
          </cell>
          <cell r="P14">
            <v>32502.65</v>
          </cell>
          <cell r="R14">
            <v>374.96</v>
          </cell>
        </row>
        <row r="15">
          <cell r="B15">
            <v>11928733.189999999</v>
          </cell>
          <cell r="D15">
            <v>5201862.6100000003</v>
          </cell>
          <cell r="F15">
            <v>2614023.7999999998</v>
          </cell>
          <cell r="H15">
            <v>2623228.0699999998</v>
          </cell>
          <cell r="J15">
            <v>842883.61</v>
          </cell>
          <cell r="L15">
            <v>324006.49</v>
          </cell>
          <cell r="N15">
            <v>271883.51</v>
          </cell>
          <cell r="P15">
            <v>50394.35</v>
          </cell>
          <cell r="R15">
            <v>450.76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Aust."/>
      <sheetName val="NSW"/>
      <sheetName val="Vic."/>
      <sheetName val="Qld"/>
      <sheetName val="SA"/>
      <sheetName val="WA"/>
      <sheetName val="Tas."/>
      <sheetName val="NT"/>
      <sheetName val="ACT"/>
      <sheetName val="MDB"/>
      <sheetName val="Non-MDB"/>
    </sheetNames>
    <sheetDataSet>
      <sheetData sheetId="0"/>
      <sheetData sheetId="1">
        <row r="10">
          <cell r="D10">
            <v>9968998.2699999996</v>
          </cell>
        </row>
        <row r="28">
          <cell r="D28">
            <v>865239.24</v>
          </cell>
        </row>
      </sheetData>
      <sheetData sheetId="2">
        <row r="10">
          <cell r="D10">
            <v>4020281.45</v>
          </cell>
        </row>
        <row r="28">
          <cell r="D28">
            <v>205725.27</v>
          </cell>
        </row>
      </sheetData>
      <sheetData sheetId="3">
        <row r="10">
          <cell r="D10">
            <v>1947161.18</v>
          </cell>
        </row>
        <row r="28">
          <cell r="D28">
            <v>192391.9</v>
          </cell>
        </row>
      </sheetData>
      <sheetData sheetId="4">
        <row r="10">
          <cell r="D10">
            <v>2664294.88</v>
          </cell>
        </row>
        <row r="28">
          <cell r="D28">
            <v>241788.02</v>
          </cell>
        </row>
      </sheetData>
      <sheetData sheetId="5">
        <row r="10">
          <cell r="D10">
            <v>610515.09</v>
          </cell>
        </row>
        <row r="28">
          <cell r="D28">
            <v>66505.210000000006</v>
          </cell>
        </row>
      </sheetData>
      <sheetData sheetId="6">
        <row r="10">
          <cell r="D10">
            <v>363839.06</v>
          </cell>
        </row>
        <row r="28">
          <cell r="D28">
            <v>88880.86</v>
          </cell>
        </row>
      </sheetData>
      <sheetData sheetId="7">
        <row r="10">
          <cell r="D10">
            <v>267230.74</v>
          </cell>
        </row>
        <row r="28">
          <cell r="D28">
            <v>27677.82</v>
          </cell>
        </row>
      </sheetData>
      <sheetData sheetId="8">
        <row r="10">
          <cell r="D10">
            <v>95165.2</v>
          </cell>
        </row>
        <row r="22">
          <cell r="D22" t="str">
            <v>np</v>
          </cell>
        </row>
      </sheetData>
      <sheetData sheetId="9">
        <row r="10">
          <cell r="D10">
            <v>510.66</v>
          </cell>
        </row>
        <row r="22">
          <cell r="D22">
            <v>510.66</v>
          </cell>
        </row>
      </sheetData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_1"/>
      <sheetName val="Table_2"/>
      <sheetName val="Table_3"/>
      <sheetName val="Table_4"/>
      <sheetName val="Table_5"/>
      <sheetName val="Table_6"/>
      <sheetName val="Table_7"/>
      <sheetName val="Table_8"/>
      <sheetName val="Table_9"/>
      <sheetName val="Table_10"/>
      <sheetName val="Table_11"/>
      <sheetName val="Table_12"/>
      <sheetName val="Table_13"/>
      <sheetName val="Table_14"/>
      <sheetName val="Table_15"/>
      <sheetName val="Table_16"/>
    </sheetNames>
    <sheetDataSet>
      <sheetData sheetId="0"/>
      <sheetData sheetId="1">
        <row r="7">
          <cell r="D7">
            <v>236239</v>
          </cell>
        </row>
        <row r="8">
          <cell r="D8">
            <v>165648</v>
          </cell>
        </row>
        <row r="9">
          <cell r="D9">
            <v>265908</v>
          </cell>
        </row>
        <row r="10">
          <cell r="D10">
            <v>77721</v>
          </cell>
        </row>
        <row r="11">
          <cell r="D11">
            <v>93349</v>
          </cell>
        </row>
        <row r="12">
          <cell r="D12">
            <v>28490</v>
          </cell>
        </row>
        <row r="13">
          <cell r="D13">
            <v>37587</v>
          </cell>
        </row>
        <row r="14">
          <cell r="D14">
            <v>285</v>
          </cell>
        </row>
        <row r="15">
          <cell r="D15">
            <v>905227</v>
          </cell>
        </row>
      </sheetData>
      <sheetData sheetId="2">
        <row r="12">
          <cell r="F12">
            <v>6645375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able_1"/>
      <sheetName val="Table_2"/>
      <sheetName val="Table_3"/>
      <sheetName val="Table_4"/>
      <sheetName val="Table_5"/>
      <sheetName val="Table_6"/>
      <sheetName val="Table_7"/>
      <sheetName val="Table_8"/>
      <sheetName val="Table_9"/>
      <sheetName val="Table_10"/>
      <sheetName val="Table_11"/>
      <sheetName val="Table_12"/>
      <sheetName val="Table_13"/>
      <sheetName val="Table_14"/>
      <sheetName val="Table_15"/>
      <sheetName val="Table_16"/>
    </sheetNames>
    <sheetDataSet>
      <sheetData sheetId="0" refreshError="1"/>
      <sheetData sheetId="1" refreshError="1">
        <row r="7">
          <cell r="D7">
            <v>223469.7</v>
          </cell>
          <cell r="E7">
            <v>3750789.8</v>
          </cell>
        </row>
        <row r="8">
          <cell r="D8">
            <v>166683.4</v>
          </cell>
          <cell r="E8">
            <v>1812926</v>
          </cell>
        </row>
        <row r="9">
          <cell r="D9">
            <v>224188.6</v>
          </cell>
          <cell r="E9">
            <v>2108250.9</v>
          </cell>
        </row>
        <row r="10">
          <cell r="D10">
            <v>65628.399999999994</v>
          </cell>
          <cell r="E10">
            <v>721526</v>
          </cell>
        </row>
        <row r="11">
          <cell r="D11">
            <v>90221</v>
          </cell>
          <cell r="E11">
            <v>336589.5</v>
          </cell>
        </row>
        <row r="12">
          <cell r="D12">
            <v>25921.9</v>
          </cell>
          <cell r="E12">
            <v>217956.6</v>
          </cell>
        </row>
        <row r="13">
          <cell r="D13">
            <v>35823.1</v>
          </cell>
          <cell r="E13">
            <v>58094</v>
          </cell>
        </row>
        <row r="14">
          <cell r="D14">
            <v>316.89999999999998</v>
          </cell>
          <cell r="E14">
            <v>440.7</v>
          </cell>
        </row>
        <row r="15">
          <cell r="D15">
            <v>832253</v>
          </cell>
          <cell r="E15">
            <v>9006573.4000000004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Aust."/>
      <sheetName val="NSW"/>
      <sheetName val="Vic."/>
      <sheetName val="Qld"/>
      <sheetName val="SA"/>
      <sheetName val="WA"/>
      <sheetName val="Tas."/>
      <sheetName val="NT"/>
      <sheetName val="ACT"/>
    </sheetNames>
    <sheetDataSet>
      <sheetData sheetId="0"/>
      <sheetData sheetId="1">
        <row r="19">
          <cell r="D19">
            <v>11561853.24</v>
          </cell>
        </row>
        <row r="55">
          <cell r="D55">
            <v>830970.79</v>
          </cell>
        </row>
        <row r="120">
          <cell r="D120">
            <v>4505957.71</v>
          </cell>
        </row>
        <row r="221">
          <cell r="D221">
            <v>2677634.09</v>
          </cell>
        </row>
        <row r="314">
          <cell r="D314">
            <v>2957845.26</v>
          </cell>
        </row>
        <row r="415">
          <cell r="D415">
            <v>763232.38</v>
          </cell>
        </row>
        <row r="504">
          <cell r="D504">
            <v>343885.13</v>
          </cell>
        </row>
        <row r="598">
          <cell r="D598">
            <v>255680.42</v>
          </cell>
        </row>
        <row r="686">
          <cell r="D686">
            <v>57178.31</v>
          </cell>
        </row>
        <row r="761">
          <cell r="D761">
            <v>439.94</v>
          </cell>
        </row>
      </sheetData>
      <sheetData sheetId="2">
        <row r="55">
          <cell r="D55">
            <v>210851.13</v>
          </cell>
        </row>
      </sheetData>
      <sheetData sheetId="3">
        <row r="55">
          <cell r="D55">
            <v>157754.51</v>
          </cell>
        </row>
      </sheetData>
      <sheetData sheetId="4">
        <row r="55">
          <cell r="D55">
            <v>254978.44</v>
          </cell>
        </row>
      </sheetData>
      <sheetData sheetId="5">
        <row r="55">
          <cell r="D55">
            <v>58611.47</v>
          </cell>
        </row>
      </sheetData>
      <sheetData sheetId="6">
        <row r="55">
          <cell r="D55">
            <v>84481.24</v>
          </cell>
        </row>
      </sheetData>
      <sheetData sheetId="7">
        <row r="55">
          <cell r="D55">
            <v>24390.82</v>
          </cell>
        </row>
      </sheetData>
      <sheetData sheetId="8">
        <row r="50">
          <cell r="D50">
            <v>39669.75</v>
          </cell>
        </row>
      </sheetData>
      <sheetData sheetId="9">
        <row r="44">
          <cell r="D44">
            <v>233.44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Aust."/>
      <sheetName val="NSW"/>
      <sheetName val="Vic."/>
      <sheetName val="Qld"/>
      <sheetName val="SA"/>
      <sheetName val="WA"/>
      <sheetName val="Tas."/>
      <sheetName val="NT"/>
      <sheetName val="ACT"/>
    </sheetNames>
    <sheetDataSet>
      <sheetData sheetId="0"/>
      <sheetData sheetId="1">
        <row r="10">
          <cell r="D10">
            <v>9779856.3499999996</v>
          </cell>
        </row>
        <row r="28">
          <cell r="D28">
            <v>829558.65</v>
          </cell>
        </row>
      </sheetData>
      <sheetData sheetId="2">
        <row r="10">
          <cell r="D10">
            <v>3425831.48</v>
          </cell>
        </row>
        <row r="28">
          <cell r="D28">
            <v>229468.87</v>
          </cell>
        </row>
      </sheetData>
      <sheetData sheetId="3">
        <row r="10">
          <cell r="D10">
            <v>2462405.19</v>
          </cell>
        </row>
        <row r="28">
          <cell r="D28">
            <v>157344.28</v>
          </cell>
        </row>
      </sheetData>
      <sheetData sheetId="4">
        <row r="10">
          <cell r="D10">
            <v>2467276.7599999998</v>
          </cell>
        </row>
        <row r="28">
          <cell r="D28">
            <v>235223.83</v>
          </cell>
        </row>
      </sheetData>
      <sheetData sheetId="5">
        <row r="10">
          <cell r="D10">
            <v>770817.94</v>
          </cell>
        </row>
        <row r="28">
          <cell r="D28">
            <v>65412.05</v>
          </cell>
        </row>
      </sheetData>
      <sheetData sheetId="6">
        <row r="10">
          <cell r="D10">
            <v>343850.82</v>
          </cell>
        </row>
        <row r="28">
          <cell r="D28">
            <v>85652.07</v>
          </cell>
        </row>
      </sheetData>
      <sheetData sheetId="7">
        <row r="10">
          <cell r="D10">
            <v>247565.89</v>
          </cell>
        </row>
        <row r="28">
          <cell r="D28">
            <v>22439.78</v>
          </cell>
        </row>
      </sheetData>
      <sheetData sheetId="8">
        <row r="10">
          <cell r="D10">
            <v>61781.24</v>
          </cell>
        </row>
        <row r="26">
          <cell r="D26">
            <v>33789.56</v>
          </cell>
        </row>
      </sheetData>
      <sheetData sheetId="9">
        <row r="10">
          <cell r="D10">
            <v>327.04000000000002</v>
          </cell>
        </row>
        <row r="24">
          <cell r="D24">
            <v>228.21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Aust."/>
      <sheetName val="NSW"/>
      <sheetName val="Vic."/>
      <sheetName val="Qld"/>
      <sheetName val="SA"/>
      <sheetName val="WA"/>
      <sheetName val="Tas."/>
      <sheetName val="NT"/>
      <sheetName val="ACT"/>
    </sheetNames>
    <sheetDataSet>
      <sheetData sheetId="0"/>
      <sheetData sheetId="1">
        <row r="10">
          <cell r="D10">
            <v>9157291.2799999993</v>
          </cell>
        </row>
        <row r="28">
          <cell r="D28">
            <v>775892.31</v>
          </cell>
        </row>
      </sheetData>
      <sheetData sheetId="2">
        <row r="10">
          <cell r="D10">
            <v>2805346.11</v>
          </cell>
        </row>
        <row r="28">
          <cell r="D28">
            <v>194490.43</v>
          </cell>
        </row>
      </sheetData>
      <sheetData sheetId="3">
        <row r="10">
          <cell r="D10">
            <v>2094969.46</v>
          </cell>
        </row>
        <row r="28">
          <cell r="D28">
            <v>148844.14000000001</v>
          </cell>
        </row>
      </sheetData>
      <sheetData sheetId="4">
        <row r="28">
          <cell r="D28">
            <v>212614.45</v>
          </cell>
        </row>
      </sheetData>
      <sheetData sheetId="5">
        <row r="10">
          <cell r="D10">
            <v>858756.62</v>
          </cell>
        </row>
        <row r="28">
          <cell r="D28">
            <v>80987.570000000007</v>
          </cell>
        </row>
      </sheetData>
      <sheetData sheetId="6">
        <row r="10">
          <cell r="D10">
            <v>372615.6</v>
          </cell>
        </row>
        <row r="28">
          <cell r="D28">
            <v>85109.59</v>
          </cell>
        </row>
      </sheetData>
      <sheetData sheetId="7">
        <row r="10">
          <cell r="D10">
            <v>332144.71999999997</v>
          </cell>
        </row>
        <row r="28">
          <cell r="D28">
            <v>23455.66</v>
          </cell>
        </row>
      </sheetData>
      <sheetData sheetId="8">
        <row r="10">
          <cell r="D10">
            <v>47019.22</v>
          </cell>
        </row>
        <row r="25">
          <cell r="D25">
            <v>30140.27</v>
          </cell>
        </row>
      </sheetData>
      <sheetData sheetId="9">
        <row r="10">
          <cell r="D10">
            <v>346.87</v>
          </cell>
        </row>
        <row r="25">
          <cell r="D25">
            <v>250.21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Aust."/>
      <sheetName val="NSW"/>
      <sheetName val="Vic."/>
      <sheetName val="Qld"/>
      <sheetName val="SA"/>
      <sheetName val="WA"/>
      <sheetName val="Tas."/>
      <sheetName val="NT"/>
      <sheetName val="ACT"/>
      <sheetName val="MDB"/>
      <sheetName val="Non-MDB"/>
    </sheetNames>
    <sheetDataSet>
      <sheetData sheetId="0" refreshError="1"/>
      <sheetData sheetId="1">
        <row r="10">
          <cell r="D10">
            <v>10491252.68</v>
          </cell>
        </row>
      </sheetData>
      <sheetData sheetId="2">
        <row r="10">
          <cell r="D10">
            <v>4125651.45</v>
          </cell>
        </row>
        <row r="28">
          <cell r="D28">
            <v>176060.52</v>
          </cell>
        </row>
      </sheetData>
      <sheetData sheetId="3">
        <row r="10">
          <cell r="D10">
            <v>2320088.75</v>
          </cell>
        </row>
        <row r="28">
          <cell r="D28">
            <v>165453.12</v>
          </cell>
        </row>
      </sheetData>
      <sheetData sheetId="4">
        <row r="10">
          <cell r="D10">
            <v>2683315.75</v>
          </cell>
        </row>
        <row r="28">
          <cell r="D28">
            <v>228553.7</v>
          </cell>
        </row>
      </sheetData>
      <sheetData sheetId="5">
        <row r="10">
          <cell r="D10">
            <v>659763.29</v>
          </cell>
        </row>
        <row r="28">
          <cell r="D28">
            <v>53955.35</v>
          </cell>
        </row>
      </sheetData>
      <sheetData sheetId="6">
        <row r="10">
          <cell r="D10">
            <v>310458.11</v>
          </cell>
        </row>
        <row r="28">
          <cell r="D28">
            <v>76285</v>
          </cell>
        </row>
      </sheetData>
      <sheetData sheetId="7">
        <row r="10">
          <cell r="D10">
            <v>299448.46000000002</v>
          </cell>
        </row>
        <row r="28">
          <cell r="D28">
            <v>21173.55</v>
          </cell>
        </row>
      </sheetData>
      <sheetData sheetId="8">
        <row r="10">
          <cell r="D10">
            <v>92147.04</v>
          </cell>
        </row>
      </sheetData>
      <sheetData sheetId="9">
        <row r="10">
          <cell r="D10">
            <v>379.84</v>
          </cell>
        </row>
      </sheetData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0"/>
  <sheetViews>
    <sheetView tabSelected="1" zoomScale="145" zoomScaleNormal="145" workbookViewId="0">
      <selection activeCell="C8" sqref="C8"/>
    </sheetView>
  </sheetViews>
  <sheetFormatPr defaultRowHeight="12.75" x14ac:dyDescent="0.2"/>
  <cols>
    <col min="1" max="9" width="10.7109375" customWidth="1"/>
    <col min="10" max="11" width="10.140625" bestFit="1" customWidth="1"/>
  </cols>
  <sheetData>
    <row r="1" spans="1:11" ht="12.75" customHeight="1" x14ac:dyDescent="0.2">
      <c r="A1" s="1"/>
      <c r="B1" s="2"/>
      <c r="C1" s="2"/>
    </row>
    <row r="2" spans="1:11" ht="12.75" customHeight="1" x14ac:dyDescent="0.2">
      <c r="A2" s="26" t="s">
        <v>26</v>
      </c>
      <c r="B2" s="26"/>
      <c r="C2" s="26"/>
      <c r="D2" s="26"/>
      <c r="E2" s="26"/>
      <c r="F2" s="26"/>
      <c r="G2" s="26"/>
      <c r="H2" s="26"/>
      <c r="I2" s="26"/>
    </row>
    <row r="3" spans="1:11" ht="15" customHeight="1" x14ac:dyDescent="0.2">
      <c r="A3" s="26" t="s">
        <v>22</v>
      </c>
      <c r="B3" s="26"/>
      <c r="C3" s="26"/>
      <c r="D3" s="26"/>
      <c r="E3" s="26"/>
      <c r="F3" s="26"/>
      <c r="G3" s="26"/>
      <c r="H3" s="26"/>
      <c r="I3" s="26"/>
    </row>
    <row r="4" spans="1:11" ht="27" customHeight="1" x14ac:dyDescent="0.2">
      <c r="A4" s="11" t="s">
        <v>4</v>
      </c>
      <c r="B4" s="7" t="s">
        <v>11</v>
      </c>
      <c r="C4" s="7" t="s">
        <v>12</v>
      </c>
      <c r="D4" s="7" t="s">
        <v>13</v>
      </c>
      <c r="E4" s="7" t="s">
        <v>14</v>
      </c>
      <c r="F4" s="7" t="s">
        <v>15</v>
      </c>
      <c r="G4" s="7" t="s">
        <v>16</v>
      </c>
      <c r="H4" s="7" t="s">
        <v>17</v>
      </c>
      <c r="I4" s="7" t="s">
        <v>7</v>
      </c>
    </row>
    <row r="5" spans="1:11" x14ac:dyDescent="0.2">
      <c r="A5" s="3"/>
      <c r="B5" s="27" t="s">
        <v>5</v>
      </c>
      <c r="C5" s="27"/>
      <c r="D5" s="27"/>
      <c r="E5" s="27"/>
      <c r="F5" s="27"/>
      <c r="G5" s="27"/>
      <c r="H5" s="27"/>
      <c r="I5" s="27"/>
    </row>
    <row r="6" spans="1:11" x14ac:dyDescent="0.2">
      <c r="A6" s="5" t="s">
        <v>0</v>
      </c>
      <c r="B6" s="9">
        <v>3716557</v>
      </c>
      <c r="C6" s="9">
        <v>2363764</v>
      </c>
      <c r="D6" s="9">
        <v>2613404</v>
      </c>
      <c r="E6" s="9">
        <v>877818</v>
      </c>
      <c r="F6" s="9">
        <v>267098</v>
      </c>
      <c r="G6" s="9">
        <v>231758</v>
      </c>
      <c r="H6" s="9">
        <v>14198</v>
      </c>
      <c r="I6" s="9">
        <v>10084596</v>
      </c>
      <c r="J6" s="10"/>
      <c r="K6" s="10"/>
    </row>
    <row r="7" spans="1:11" x14ac:dyDescent="0.2">
      <c r="A7" s="5" t="s">
        <v>1</v>
      </c>
      <c r="B7" s="9">
        <v>4534108</v>
      </c>
      <c r="C7" s="9">
        <v>2448485</v>
      </c>
      <c r="D7" s="9">
        <v>2325003</v>
      </c>
      <c r="E7" s="9">
        <v>897197</v>
      </c>
      <c r="F7" s="9">
        <v>306284</v>
      </c>
      <c r="G7" s="9">
        <v>203931</v>
      </c>
      <c r="H7" s="9">
        <v>22356</v>
      </c>
      <c r="I7" s="9">
        <v>10737364</v>
      </c>
      <c r="J7" s="10"/>
      <c r="K7" s="10"/>
    </row>
    <row r="8" spans="1:11" x14ac:dyDescent="0.2">
      <c r="A8" s="5" t="s">
        <v>2</v>
      </c>
      <c r="B8" s="9">
        <v>2605019</v>
      </c>
      <c r="C8" s="9">
        <v>1648914</v>
      </c>
      <c r="D8" s="9">
        <v>1840252</v>
      </c>
      <c r="E8" s="9">
        <v>966057</v>
      </c>
      <c r="F8" s="9">
        <v>293186</v>
      </c>
      <c r="G8" s="9">
        <v>263029</v>
      </c>
      <c r="H8" s="9">
        <v>19737</v>
      </c>
      <c r="I8" s="9">
        <v>7636194</v>
      </c>
      <c r="J8" s="10"/>
      <c r="K8" s="10"/>
    </row>
    <row r="9" spans="1:11" ht="12.75" customHeight="1" x14ac:dyDescent="0.2">
      <c r="A9" s="5" t="s">
        <v>3</v>
      </c>
      <c r="B9" s="9">
        <v>1677083</v>
      </c>
      <c r="C9" s="9">
        <v>1332045</v>
      </c>
      <c r="D9" s="9">
        <v>1842729</v>
      </c>
      <c r="E9" s="9">
        <v>880268</v>
      </c>
      <c r="F9" s="9">
        <v>284878</v>
      </c>
      <c r="G9" s="9">
        <v>252113</v>
      </c>
      <c r="H9" s="9">
        <v>15683</v>
      </c>
      <c r="I9" s="9">
        <v>6284799</v>
      </c>
      <c r="J9" s="10"/>
      <c r="K9" s="10"/>
    </row>
    <row r="10" spans="1:11" ht="12.75" customHeight="1" x14ac:dyDescent="0.2">
      <c r="A10" s="5" t="s">
        <v>6</v>
      </c>
      <c r="B10" s="9">
        <v>1910033</v>
      </c>
      <c r="C10" s="10">
        <v>1194501</v>
      </c>
      <c r="D10" s="10">
        <v>2058471</v>
      </c>
      <c r="E10" s="10">
        <v>827230</v>
      </c>
      <c r="F10" s="10">
        <v>226085</v>
      </c>
      <c r="G10" s="10">
        <v>262296</v>
      </c>
      <c r="H10" s="10">
        <v>21962</v>
      </c>
      <c r="I10" s="10">
        <v>6500577</v>
      </c>
      <c r="J10" s="10"/>
      <c r="K10" s="10"/>
    </row>
    <row r="11" spans="1:11" ht="12.75" customHeight="1" x14ac:dyDescent="0.2">
      <c r="A11" s="5" t="s">
        <v>8</v>
      </c>
      <c r="B11" s="10">
        <v>2002797.4</v>
      </c>
      <c r="C11" s="10">
        <v>1504741.5</v>
      </c>
      <c r="D11" s="10">
        <v>1823870.4</v>
      </c>
      <c r="E11" s="10">
        <v>711991.5</v>
      </c>
      <c r="F11" s="10">
        <v>252057.9</v>
      </c>
      <c r="G11" s="10">
        <v>281952.7</v>
      </c>
      <c r="H11" s="10">
        <v>18628.5</v>
      </c>
      <c r="I11" s="10">
        <v>6596039.7999999998</v>
      </c>
      <c r="J11" s="10"/>
      <c r="K11" s="10"/>
    </row>
    <row r="12" spans="1:11" ht="12.75" customHeight="1" x14ac:dyDescent="0.2">
      <c r="A12" s="5" t="s">
        <v>9</v>
      </c>
      <c r="B12" s="10">
        <v>2746189</v>
      </c>
      <c r="C12" s="10">
        <v>1134701</v>
      </c>
      <c r="D12" s="10">
        <v>1693994</v>
      </c>
      <c r="E12" s="10">
        <v>621308</v>
      </c>
      <c r="F12" s="10">
        <v>253759</v>
      </c>
      <c r="G12" s="10">
        <v>172709</v>
      </c>
      <c r="H12" s="10">
        <v>22713</v>
      </c>
      <c r="I12" s="10">
        <v>6645375</v>
      </c>
      <c r="J12" s="10"/>
      <c r="K12" s="10"/>
    </row>
    <row r="13" spans="1:11" ht="12.75" customHeight="1" x14ac:dyDescent="0.2">
      <c r="A13" s="5" t="s">
        <v>10</v>
      </c>
      <c r="B13" s="10">
        <v>3527444</v>
      </c>
      <c r="C13" s="10">
        <v>1646242.5</v>
      </c>
      <c r="D13" s="10">
        <v>1884062.3</v>
      </c>
      <c r="E13" s="10">
        <v>655897.59999999998</v>
      </c>
      <c r="F13" s="10">
        <v>246368.5</v>
      </c>
      <c r="G13" s="10">
        <v>192034.7</v>
      </c>
      <c r="H13" s="10">
        <v>22270.9</v>
      </c>
      <c r="I13" s="10">
        <v>8174320.2999999998</v>
      </c>
      <c r="J13" s="10"/>
      <c r="K13" s="10"/>
    </row>
    <row r="14" spans="1:11" ht="12.75" customHeight="1" x14ac:dyDescent="0.2">
      <c r="A14" s="5" t="s">
        <v>18</v>
      </c>
      <c r="B14" s="10">
        <v>4975660.9399999995</v>
      </c>
      <c r="C14" s="10">
        <v>2449685.2999999998</v>
      </c>
      <c r="D14" s="10">
        <v>2359652.86</v>
      </c>
      <c r="E14" s="10">
        <v>769097.39</v>
      </c>
      <c r="F14" s="10">
        <v>239224.9</v>
      </c>
      <c r="G14" s="10">
        <v>248786.35</v>
      </c>
      <c r="H14" s="10">
        <v>17891.7</v>
      </c>
      <c r="I14" s="10">
        <v>11059999.43</v>
      </c>
      <c r="J14" s="10"/>
      <c r="K14" s="10"/>
    </row>
    <row r="15" spans="1:11" ht="12.75" customHeight="1" x14ac:dyDescent="0.2">
      <c r="A15" s="5" t="s">
        <v>20</v>
      </c>
      <c r="B15" s="10">
        <v>4295313.08</v>
      </c>
      <c r="C15" s="10">
        <v>2519879.58</v>
      </c>
      <c r="D15" s="10">
        <v>2702866.82</v>
      </c>
      <c r="E15" s="10">
        <v>704620.91</v>
      </c>
      <c r="F15" s="10">
        <v>259403.89</v>
      </c>
      <c r="G15" s="10">
        <v>231289.60000000001</v>
      </c>
      <c r="H15" s="10">
        <v>17508.559999999998</v>
      </c>
      <c r="I15" s="10">
        <v>10730882.449999999</v>
      </c>
      <c r="J15" s="10"/>
      <c r="K15" s="10"/>
    </row>
    <row r="16" spans="1:11" ht="12.75" customHeight="1" x14ac:dyDescent="0.2">
      <c r="A16" s="5" t="s">
        <v>21</v>
      </c>
      <c r="B16" s="10">
        <v>3196461.44</v>
      </c>
      <c r="C16" s="10">
        <v>2305060.91</v>
      </c>
      <c r="D16" s="10">
        <v>2232052.9299999997</v>
      </c>
      <c r="E16" s="10">
        <v>705405.8899999999</v>
      </c>
      <c r="F16" s="10">
        <v>258198.75</v>
      </c>
      <c r="G16" s="10">
        <v>225126.11000000002</v>
      </c>
      <c r="H16" s="10">
        <v>27991.68</v>
      </c>
      <c r="I16" s="10">
        <v>8950297.6999999993</v>
      </c>
      <c r="J16" s="10"/>
      <c r="K16" s="10"/>
    </row>
    <row r="17" spans="1:11" ht="12.75" customHeight="1" x14ac:dyDescent="0.2">
      <c r="A17" s="17" t="s">
        <v>23</v>
      </c>
      <c r="B17" s="18">
        <v>2610952.34</v>
      </c>
      <c r="C17" s="18">
        <v>1946125.3199999998</v>
      </c>
      <c r="D17" s="18">
        <v>1882355.01</v>
      </c>
      <c r="E17" s="18">
        <v>777769.05</v>
      </c>
      <c r="F17" s="18">
        <v>287506.01</v>
      </c>
      <c r="G17" s="18">
        <v>308689.06</v>
      </c>
      <c r="H17" s="18">
        <v>16878.95</v>
      </c>
      <c r="I17" s="18">
        <v>8381398.9699999988</v>
      </c>
      <c r="J17" s="10"/>
      <c r="K17" s="10"/>
    </row>
    <row r="18" spans="1:11" ht="12.75" customHeight="1" x14ac:dyDescent="0.2">
      <c r="A18" s="5" t="s">
        <v>24</v>
      </c>
      <c r="B18" s="19">
        <v>3814556.18</v>
      </c>
      <c r="C18" s="19">
        <v>1754769.28</v>
      </c>
      <c r="D18" s="19">
        <v>2422506.86</v>
      </c>
      <c r="E18" s="19">
        <v>544009.88</v>
      </c>
      <c r="F18" s="19">
        <v>274958.2</v>
      </c>
      <c r="G18" s="19">
        <v>239552.91999999998</v>
      </c>
      <c r="H18" s="23" t="s">
        <v>30</v>
      </c>
      <c r="I18" s="19">
        <v>9103759.0299999993</v>
      </c>
      <c r="J18" s="10"/>
      <c r="K18" s="10"/>
    </row>
    <row r="19" spans="1:11" ht="12.75" customHeight="1" x14ac:dyDescent="0.2">
      <c r="A19" s="5" t="s">
        <v>29</v>
      </c>
      <c r="B19" s="19">
        <v>3949460.11</v>
      </c>
      <c r="C19" s="19">
        <v>2154635.63</v>
      </c>
      <c r="D19" s="19">
        <v>2454762.0499999998</v>
      </c>
      <c r="E19" s="19">
        <v>605807.94000000006</v>
      </c>
      <c r="F19" s="19">
        <v>234173.11</v>
      </c>
      <c r="G19" s="19">
        <v>278274.91000000003</v>
      </c>
      <c r="H19" s="25" t="s">
        <v>30</v>
      </c>
      <c r="I19" s="19">
        <v>9626013.4399999995</v>
      </c>
      <c r="J19" s="10"/>
      <c r="K19" s="10"/>
    </row>
    <row r="20" spans="1:11" ht="12.75" customHeight="1" x14ac:dyDescent="0.2">
      <c r="A20" s="20" t="s">
        <v>31</v>
      </c>
      <c r="B20" s="21">
        <v>2493783.21</v>
      </c>
      <c r="C20" s="21">
        <v>1721839.14</v>
      </c>
      <c r="D20" s="21">
        <v>1680707.99</v>
      </c>
      <c r="E20" s="21">
        <v>686358.83</v>
      </c>
      <c r="F20" s="21">
        <v>280425.09999999998</v>
      </c>
      <c r="G20" s="21">
        <v>287358.69999999995</v>
      </c>
      <c r="H20" s="24" t="s">
        <v>30</v>
      </c>
      <c r="I20" s="21">
        <v>7187660.2100000009</v>
      </c>
      <c r="J20" s="10"/>
      <c r="K20" s="10"/>
    </row>
    <row r="21" spans="1:11" x14ac:dyDescent="0.2">
      <c r="A21" s="5" t="s">
        <v>25</v>
      </c>
      <c r="B21" s="18"/>
      <c r="C21" s="18"/>
      <c r="D21" s="18"/>
      <c r="E21" s="18"/>
      <c r="F21" s="18"/>
      <c r="G21" s="18"/>
      <c r="H21" s="23"/>
      <c r="I21" s="18"/>
      <c r="J21" s="10"/>
      <c r="K21" s="10"/>
    </row>
    <row r="22" spans="1:11" x14ac:dyDescent="0.2">
      <c r="A22" s="22" t="s">
        <v>19</v>
      </c>
      <c r="B22" s="15"/>
      <c r="C22" s="15"/>
      <c r="D22" s="16"/>
      <c r="E22" s="16"/>
      <c r="F22" s="16"/>
      <c r="G22" s="16"/>
      <c r="H22" s="16"/>
      <c r="I22" s="16"/>
      <c r="J22" s="10"/>
      <c r="K22" s="10"/>
    </row>
    <row r="23" spans="1:11" x14ac:dyDescent="0.2">
      <c r="A23" s="8" t="s">
        <v>32</v>
      </c>
      <c r="B23" s="15"/>
      <c r="C23" s="15"/>
      <c r="D23" s="16"/>
      <c r="E23" s="16"/>
      <c r="F23" s="16"/>
      <c r="G23" s="16"/>
      <c r="H23" s="16"/>
      <c r="I23" s="16"/>
      <c r="J23" s="10"/>
      <c r="K23" s="10"/>
    </row>
    <row r="24" spans="1:11" ht="15" customHeight="1" x14ac:dyDescent="0.2">
      <c r="A24" s="8"/>
      <c r="B24" s="8"/>
      <c r="C24" s="8"/>
      <c r="J24" s="10"/>
      <c r="K24" s="10"/>
    </row>
    <row r="25" spans="1:11" ht="16.5" customHeight="1" x14ac:dyDescent="0.2">
      <c r="B25" s="8"/>
      <c r="C25" s="8"/>
      <c r="J25" s="10"/>
      <c r="K25" s="10"/>
    </row>
    <row r="26" spans="1:11" ht="18" customHeight="1" x14ac:dyDescent="0.2">
      <c r="A26" s="26"/>
      <c r="B26" s="26"/>
      <c r="C26" s="26"/>
      <c r="D26" s="26"/>
      <c r="E26" s="26"/>
      <c r="F26" s="26"/>
      <c r="G26" s="26"/>
      <c r="H26" s="26"/>
      <c r="I26" s="26"/>
      <c r="J26" s="10"/>
      <c r="K26" s="10"/>
    </row>
    <row r="27" spans="1:11" ht="27.75" customHeight="1" x14ac:dyDescent="0.2">
      <c r="A27" s="26" t="s">
        <v>27</v>
      </c>
      <c r="B27" s="26"/>
      <c r="C27" s="26"/>
      <c r="D27" s="26"/>
      <c r="E27" s="26"/>
      <c r="F27" s="26"/>
      <c r="G27" s="26"/>
      <c r="H27" s="26"/>
      <c r="I27" s="26"/>
      <c r="J27" s="10"/>
      <c r="K27" s="10"/>
    </row>
    <row r="28" spans="1:11" ht="25.5" x14ac:dyDescent="0.2">
      <c r="A28" s="11" t="s">
        <v>4</v>
      </c>
      <c r="B28" s="7" t="s">
        <v>11</v>
      </c>
      <c r="C28" s="7" t="s">
        <v>12</v>
      </c>
      <c r="D28" s="7" t="s">
        <v>13</v>
      </c>
      <c r="E28" s="7" t="s">
        <v>14</v>
      </c>
      <c r="F28" s="7" t="s">
        <v>15</v>
      </c>
      <c r="G28" s="7" t="s">
        <v>16</v>
      </c>
      <c r="H28" s="7" t="s">
        <v>17</v>
      </c>
      <c r="I28" s="7" t="s">
        <v>7</v>
      </c>
      <c r="J28" s="10"/>
      <c r="K28" s="10"/>
    </row>
    <row r="29" spans="1:11" x14ac:dyDescent="0.2">
      <c r="A29" s="3"/>
      <c r="B29" s="27" t="s">
        <v>5</v>
      </c>
      <c r="C29" s="27"/>
      <c r="D29" s="27"/>
      <c r="E29" s="27"/>
      <c r="F29" s="27"/>
      <c r="G29" s="27"/>
      <c r="H29" s="27"/>
      <c r="I29" s="27"/>
      <c r="J29" s="10"/>
      <c r="K29" s="10"/>
    </row>
    <row r="30" spans="1:11" x14ac:dyDescent="0.2">
      <c r="A30" s="5" t="s">
        <v>0</v>
      </c>
      <c r="B30" s="9">
        <f>259551</f>
        <v>259551</v>
      </c>
      <c r="C30" s="9">
        <v>206456</v>
      </c>
      <c r="D30" s="9">
        <v>251486</v>
      </c>
      <c r="E30" s="9">
        <v>127010</v>
      </c>
      <c r="F30" s="9">
        <v>162274</v>
      </c>
      <c r="G30" s="9">
        <v>23690</v>
      </c>
      <c r="H30" s="9">
        <v>31440</v>
      </c>
      <c r="I30" s="9">
        <v>1061906</v>
      </c>
      <c r="J30" s="10"/>
      <c r="K30" s="10"/>
    </row>
    <row r="31" spans="1:11" x14ac:dyDescent="0.2">
      <c r="A31" s="5" t="s">
        <v>1</v>
      </c>
      <c r="B31" s="9">
        <f>261925+439</f>
        <v>262364</v>
      </c>
      <c r="C31" s="9">
        <v>192653</v>
      </c>
      <c r="D31" s="9">
        <v>255633</v>
      </c>
      <c r="E31" s="9">
        <v>78378</v>
      </c>
      <c r="F31" s="9">
        <v>121241</v>
      </c>
      <c r="G31" s="9">
        <v>25789</v>
      </c>
      <c r="H31" s="9">
        <v>15369</v>
      </c>
      <c r="I31" s="9">
        <v>951428</v>
      </c>
      <c r="J31" s="10"/>
      <c r="K31" s="10"/>
    </row>
    <row r="32" spans="1:11" ht="12.75" customHeight="1" x14ac:dyDescent="0.2">
      <c r="A32" s="5" t="s">
        <v>2</v>
      </c>
      <c r="B32" s="9">
        <v>240062</v>
      </c>
      <c r="C32" s="9">
        <v>174371</v>
      </c>
      <c r="D32" s="9">
        <v>243980</v>
      </c>
      <c r="E32" s="9">
        <v>68723</v>
      </c>
      <c r="F32" s="9">
        <v>118806</v>
      </c>
      <c r="G32" s="9">
        <v>24816</v>
      </c>
      <c r="H32" s="9">
        <v>14477</v>
      </c>
      <c r="I32" s="9">
        <v>885234</v>
      </c>
      <c r="J32" s="10"/>
      <c r="K32" s="10"/>
    </row>
    <row r="33" spans="1:11" ht="12.75" customHeight="1" x14ac:dyDescent="0.2">
      <c r="A33" s="5" t="s">
        <v>3</v>
      </c>
      <c r="B33" s="9">
        <v>178691</v>
      </c>
      <c r="C33" s="9">
        <v>138822</v>
      </c>
      <c r="D33" s="9">
        <v>196442</v>
      </c>
      <c r="E33" s="9">
        <v>53685</v>
      </c>
      <c r="F33" s="9">
        <v>85026</v>
      </c>
      <c r="G33" s="9">
        <v>18795</v>
      </c>
      <c r="H33" s="9">
        <v>32994</v>
      </c>
      <c r="I33" s="9">
        <v>704455</v>
      </c>
      <c r="J33" s="10"/>
      <c r="K33" s="10"/>
    </row>
    <row r="34" spans="1:11" ht="12.75" customHeight="1" x14ac:dyDescent="0.2">
      <c r="A34" s="5" t="s">
        <v>6</v>
      </c>
      <c r="B34" s="9">
        <v>198070</v>
      </c>
      <c r="C34" s="9">
        <v>139351</v>
      </c>
      <c r="D34" s="10">
        <v>237211</v>
      </c>
      <c r="E34" s="10">
        <v>74419</v>
      </c>
      <c r="F34" s="10">
        <v>92310</v>
      </c>
      <c r="G34" s="10">
        <v>22634</v>
      </c>
      <c r="H34" s="10">
        <v>21062</v>
      </c>
      <c r="I34" s="10">
        <v>785056</v>
      </c>
      <c r="J34" s="10"/>
      <c r="K34" s="10"/>
    </row>
    <row r="35" spans="1:11" ht="12.75" customHeight="1" x14ac:dyDescent="0.2">
      <c r="A35" s="5" t="s">
        <v>8</v>
      </c>
      <c r="B35" s="10">
        <f>[1]Table_1!$D$14</f>
        <v>202052.5</v>
      </c>
      <c r="C35" s="10">
        <f>[1]Table_1!$F$14</f>
        <v>139366.29999999999</v>
      </c>
      <c r="D35" s="10">
        <f>[1]Table_1!$H$14</f>
        <v>213380.3</v>
      </c>
      <c r="E35" s="10">
        <f>[1]Table_1!$J$14</f>
        <v>60291.1</v>
      </c>
      <c r="F35" s="10">
        <f>[1]Table_1!$L$14</f>
        <v>88206.8</v>
      </c>
      <c r="G35" s="10">
        <f>[1]Table_1!$N$14</f>
        <v>23413.3</v>
      </c>
      <c r="H35" s="10">
        <f>[1]Table_1!$P$14</f>
        <v>36006</v>
      </c>
      <c r="I35" s="10">
        <f>[1]Table_1!$B$14</f>
        <v>762716.2</v>
      </c>
      <c r="J35" s="10"/>
      <c r="K35" s="10"/>
    </row>
    <row r="36" spans="1:11" ht="12.75" customHeight="1" x14ac:dyDescent="0.2">
      <c r="A36" s="5" t="s">
        <v>9</v>
      </c>
      <c r="B36" s="10">
        <f>[4]Table_1!$D$7+[4]Table_1!$D$14</f>
        <v>236524</v>
      </c>
      <c r="C36" s="10">
        <f>[4]Table_1!$D$8</f>
        <v>165648</v>
      </c>
      <c r="D36" s="10">
        <f>[4]Table_1!$D$9</f>
        <v>265908</v>
      </c>
      <c r="E36" s="10">
        <f>[4]Table_1!$D$10</f>
        <v>77721</v>
      </c>
      <c r="F36" s="10">
        <f>[4]Table_1!$D$11</f>
        <v>93349</v>
      </c>
      <c r="G36" s="10">
        <f>[4]Table_1!$D$12</f>
        <v>28490</v>
      </c>
      <c r="H36" s="10">
        <f>[4]Table_1!$D$13</f>
        <v>37587</v>
      </c>
      <c r="I36" s="10">
        <f>[4]Table_1!$D$15</f>
        <v>905227</v>
      </c>
      <c r="J36" s="10"/>
      <c r="K36" s="10"/>
    </row>
    <row r="37" spans="1:11" ht="12.75" customHeight="1" x14ac:dyDescent="0.2">
      <c r="A37" s="5" t="s">
        <v>10</v>
      </c>
      <c r="B37" s="10">
        <f>[5]Table_1!$D$7+[5]Table_1!$D$14</f>
        <v>223786.6</v>
      </c>
      <c r="C37" s="10">
        <f>[5]Table_1!$D$8</f>
        <v>166683.4</v>
      </c>
      <c r="D37" s="10">
        <f>[5]Table_1!$D$9</f>
        <v>224188.6</v>
      </c>
      <c r="E37" s="10">
        <f>[5]Table_1!$D$10</f>
        <v>65628.399999999994</v>
      </c>
      <c r="F37" s="10">
        <f>[5]Table_1!$D$11</f>
        <v>90221</v>
      </c>
      <c r="G37" s="10">
        <f>[5]Table_1!$D$12</f>
        <v>25921.9</v>
      </c>
      <c r="H37" s="10">
        <f>[5]Table_1!$D$13</f>
        <v>35823.1</v>
      </c>
      <c r="I37" s="10">
        <f>[5]Table_1!$D$15</f>
        <v>832253</v>
      </c>
      <c r="J37" s="10"/>
      <c r="K37" s="10"/>
    </row>
    <row r="38" spans="1:11" ht="12.75" customHeight="1" x14ac:dyDescent="0.2">
      <c r="A38" s="5" t="s">
        <v>18</v>
      </c>
      <c r="B38" s="10">
        <f>[2]Table_1!$D$14+[2]Table_1!$R$14</f>
        <v>226652.41999999998</v>
      </c>
      <c r="C38" s="10">
        <f>[2]Table_1!$F$14</f>
        <v>164338.5</v>
      </c>
      <c r="D38" s="10">
        <f>[2]Table_1!$H$14</f>
        <v>263575.21000000002</v>
      </c>
      <c r="E38" s="10">
        <f>[2]Table_1!$J$14</f>
        <v>73786.22</v>
      </c>
      <c r="F38" s="10">
        <f>[2]Table_1!$L$14</f>
        <v>84781.59</v>
      </c>
      <c r="G38" s="10">
        <f>[2]Table_1!$N$14</f>
        <v>23097.16</v>
      </c>
      <c r="H38" s="10">
        <f>[2]Table_1!$P$14</f>
        <v>32502.65</v>
      </c>
      <c r="I38" s="10">
        <f>[2]Table_1!$B$14</f>
        <v>868733.75</v>
      </c>
      <c r="J38" s="10"/>
      <c r="K38" s="10"/>
    </row>
    <row r="39" spans="1:11" ht="12.75" customHeight="1" x14ac:dyDescent="0.2">
      <c r="A39" s="5" t="s">
        <v>20</v>
      </c>
      <c r="B39" s="10">
        <f>[6]ACT!$D$44+[6]NSW!$D$55</f>
        <v>211084.57</v>
      </c>
      <c r="C39" s="10">
        <f>[6]Vic.!$D$55</f>
        <v>157754.51</v>
      </c>
      <c r="D39" s="10">
        <f>[6]Qld!$D$55</f>
        <v>254978.44</v>
      </c>
      <c r="E39" s="10">
        <f>[6]SA!$D$55</f>
        <v>58611.47</v>
      </c>
      <c r="F39" s="10">
        <f>[6]WA!$D$55</f>
        <v>84481.24</v>
      </c>
      <c r="G39" s="10">
        <f>[6]Tas.!$D$55</f>
        <v>24390.82</v>
      </c>
      <c r="H39" s="10">
        <f>[6]NT!$D$50</f>
        <v>39669.75</v>
      </c>
      <c r="I39" s="10">
        <f>[6]Aust.!$D$55</f>
        <v>830970.79</v>
      </c>
      <c r="J39" s="10"/>
      <c r="K39" s="10"/>
    </row>
    <row r="40" spans="1:11" ht="12.75" customHeight="1" x14ac:dyDescent="0.2">
      <c r="A40" s="5" t="s">
        <v>21</v>
      </c>
      <c r="B40" s="10">
        <f>[7]ACT!$D$24+[7]NSW!$D$28</f>
        <v>229697.08</v>
      </c>
      <c r="C40" s="10">
        <f>[7]Vic.!$D$28</f>
        <v>157344.28</v>
      </c>
      <c r="D40" s="10">
        <f>[7]Qld!$D$28</f>
        <v>235223.83</v>
      </c>
      <c r="E40" s="10">
        <f>[7]SA!$D$28</f>
        <v>65412.05</v>
      </c>
      <c r="F40" s="10">
        <f>[7]WA!$D$28</f>
        <v>85652.07</v>
      </c>
      <c r="G40" s="10">
        <f>[7]Tas.!$D$28</f>
        <v>22439.78</v>
      </c>
      <c r="H40" s="10">
        <f>[7]NT!$D$26</f>
        <v>33789.56</v>
      </c>
      <c r="I40" s="10">
        <f>[7]Aust.!$D$28</f>
        <v>829558.65</v>
      </c>
      <c r="J40" s="10"/>
      <c r="K40" s="10"/>
    </row>
    <row r="41" spans="1:11" ht="12.75" customHeight="1" x14ac:dyDescent="0.2">
      <c r="A41" s="17" t="s">
        <v>23</v>
      </c>
      <c r="B41" s="19">
        <f>[8]NSW!$D$28+[8]ACT!$D$25</f>
        <v>194740.63999999998</v>
      </c>
      <c r="C41" s="19">
        <f>[8]Vic.!$D$28</f>
        <v>148844.14000000001</v>
      </c>
      <c r="D41" s="19">
        <f>[8]Qld!$D$28</f>
        <v>212614.45</v>
      </c>
      <c r="E41" s="19">
        <f>[8]SA!$D$28</f>
        <v>80987.570000000007</v>
      </c>
      <c r="F41" s="19">
        <f>[8]WA!$D$28</f>
        <v>85109.59</v>
      </c>
      <c r="G41" s="19">
        <f>[8]Tas.!$D$28</f>
        <v>23455.66</v>
      </c>
      <c r="H41" s="19">
        <f>[8]NT!$D$25</f>
        <v>30140.27</v>
      </c>
      <c r="I41" s="19">
        <f>[8]Aust.!$D$28</f>
        <v>775892.31</v>
      </c>
      <c r="J41" s="10"/>
      <c r="K41" s="10"/>
    </row>
    <row r="42" spans="1:11" ht="12.75" customHeight="1" x14ac:dyDescent="0.2">
      <c r="A42" s="5" t="s">
        <v>24</v>
      </c>
      <c r="B42" s="19">
        <f>[3]NSW!$D$28+[3]ACT!$D$22</f>
        <v>206235.93</v>
      </c>
      <c r="C42" s="19">
        <f>[3]Vic.!$D$28</f>
        <v>192391.9</v>
      </c>
      <c r="D42" s="19">
        <f>[3]Qld!$D$28</f>
        <v>241788.02</v>
      </c>
      <c r="E42" s="19">
        <f>[3]SA!$D$28</f>
        <v>66505.210000000006</v>
      </c>
      <c r="F42" s="19">
        <f>[3]WA!$D$28</f>
        <v>88880.86</v>
      </c>
      <c r="G42" s="19">
        <f>[3]Tas.!$D$28</f>
        <v>27677.82</v>
      </c>
      <c r="H42" s="23" t="str">
        <f>[3]NT!$D$22</f>
        <v>np</v>
      </c>
      <c r="I42" s="19">
        <f>[3]Aust.!$D$28</f>
        <v>865239.24</v>
      </c>
      <c r="J42" s="10"/>
      <c r="K42" s="10"/>
    </row>
    <row r="43" spans="1:11" ht="12.75" customHeight="1" x14ac:dyDescent="0.2">
      <c r="A43" s="5" t="s">
        <v>29</v>
      </c>
      <c r="B43" s="19">
        <f>[9]NSW!$D$28+[3]ACT!$D$22</f>
        <v>176571.18</v>
      </c>
      <c r="C43" s="19">
        <f>[9]Vic.!$D$28</f>
        <v>165453.12</v>
      </c>
      <c r="D43" s="19">
        <f>[9]Qld!$D$28</f>
        <v>228553.7</v>
      </c>
      <c r="E43" s="19">
        <f>[9]SA!$D$28</f>
        <v>53955.35</v>
      </c>
      <c r="F43" s="19">
        <f>[9]WA!$D$28</f>
        <v>76285</v>
      </c>
      <c r="G43" s="19">
        <f>[9]Tas.!$D$28</f>
        <v>21173.55</v>
      </c>
      <c r="H43" s="25" t="s">
        <v>30</v>
      </c>
      <c r="I43" s="19">
        <f>[3]Aust.!$D$28</f>
        <v>865239.24</v>
      </c>
      <c r="J43" s="10"/>
      <c r="K43" s="10"/>
    </row>
    <row r="44" spans="1:11" ht="12.75" customHeight="1" x14ac:dyDescent="0.2">
      <c r="A44" s="20" t="s">
        <v>31</v>
      </c>
      <c r="B44" s="21">
        <f>[10]NSW!$D$28+[10]ACT!$D$24</f>
        <v>194550.03</v>
      </c>
      <c r="C44" s="21">
        <f>[10]Vic.!$D$28</f>
        <v>147715.29999999999</v>
      </c>
      <c r="D44" s="21">
        <f>[10]Qld!$D$28</f>
        <v>235977.83</v>
      </c>
      <c r="E44" s="21">
        <f>[10]SA!$D$28</f>
        <v>54364.55</v>
      </c>
      <c r="F44" s="21">
        <f>[10]WA!$D$28</f>
        <v>93898.37</v>
      </c>
      <c r="G44" s="21">
        <f>[10]Tas.!$D$27</f>
        <v>23761.97</v>
      </c>
      <c r="H44" s="24" t="s">
        <v>30</v>
      </c>
      <c r="I44" s="21">
        <f>[10]Aust.!$D$28</f>
        <v>777420.48</v>
      </c>
      <c r="J44" s="10"/>
      <c r="K44" s="10"/>
    </row>
    <row r="45" spans="1:11" x14ac:dyDescent="0.2">
      <c r="A45" s="5" t="s">
        <v>25</v>
      </c>
      <c r="B45" s="19"/>
      <c r="C45" s="19"/>
      <c r="D45" s="19"/>
      <c r="E45" s="19"/>
      <c r="F45" s="19"/>
      <c r="G45" s="19"/>
      <c r="H45" s="19"/>
      <c r="I45" s="19"/>
      <c r="J45" s="10"/>
      <c r="K45" s="10"/>
    </row>
    <row r="46" spans="1:11" x14ac:dyDescent="0.2">
      <c r="A46" s="22" t="s">
        <v>19</v>
      </c>
      <c r="B46" s="15"/>
      <c r="C46" s="15"/>
      <c r="D46" s="16"/>
      <c r="E46" s="16"/>
      <c r="F46" s="16"/>
      <c r="G46" s="16"/>
      <c r="H46" s="16"/>
      <c r="I46" s="16"/>
      <c r="J46" s="10"/>
      <c r="K46" s="10"/>
    </row>
    <row r="47" spans="1:11" ht="15" customHeight="1" x14ac:dyDescent="0.2">
      <c r="A47" s="8" t="s">
        <v>32</v>
      </c>
      <c r="B47" s="8"/>
      <c r="C47" s="8"/>
      <c r="J47" s="10"/>
      <c r="K47" s="10"/>
    </row>
    <row r="48" spans="1:11" ht="18" customHeight="1" x14ac:dyDescent="0.2">
      <c r="A48" s="8"/>
      <c r="B48" s="8"/>
      <c r="C48" s="8"/>
      <c r="J48" s="10"/>
      <c r="K48" s="10"/>
    </row>
    <row r="49" spans="1:11" ht="31.5" customHeight="1" x14ac:dyDescent="0.2">
      <c r="B49" s="8"/>
      <c r="C49" s="8"/>
      <c r="J49" s="10"/>
      <c r="K49" s="10"/>
    </row>
    <row r="50" spans="1:11" ht="27.7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10"/>
      <c r="K50" s="10"/>
    </row>
    <row r="51" spans="1:11" x14ac:dyDescent="0.2">
      <c r="A51" s="26" t="s">
        <v>28</v>
      </c>
      <c r="B51" s="26"/>
      <c r="C51" s="26"/>
      <c r="D51" s="26"/>
      <c r="E51" s="26"/>
      <c r="F51" s="26"/>
      <c r="G51" s="26"/>
      <c r="H51" s="26"/>
      <c r="I51" s="26"/>
      <c r="J51" s="10"/>
      <c r="K51" s="10"/>
    </row>
    <row r="52" spans="1:11" ht="25.5" x14ac:dyDescent="0.2">
      <c r="A52" s="11" t="s">
        <v>4</v>
      </c>
      <c r="B52" s="7" t="s">
        <v>11</v>
      </c>
      <c r="C52" s="7" t="s">
        <v>12</v>
      </c>
      <c r="D52" s="7" t="s">
        <v>13</v>
      </c>
      <c r="E52" s="7" t="s">
        <v>14</v>
      </c>
      <c r="F52" s="7" t="s">
        <v>15</v>
      </c>
      <c r="G52" s="7" t="s">
        <v>16</v>
      </c>
      <c r="H52" s="7" t="s">
        <v>17</v>
      </c>
      <c r="I52" s="7" t="s">
        <v>7</v>
      </c>
      <c r="J52" s="10"/>
      <c r="K52" s="10"/>
    </row>
    <row r="53" spans="1:11" x14ac:dyDescent="0.2">
      <c r="A53" s="3"/>
      <c r="B53" s="27" t="s">
        <v>5</v>
      </c>
      <c r="C53" s="27"/>
      <c r="D53" s="27"/>
      <c r="E53" s="27"/>
      <c r="F53" s="27"/>
      <c r="G53" s="27"/>
      <c r="H53" s="27"/>
      <c r="I53" s="27"/>
      <c r="J53" s="10"/>
      <c r="K53" s="10"/>
    </row>
    <row r="54" spans="1:11" x14ac:dyDescent="0.2">
      <c r="A54" s="5" t="s">
        <v>0</v>
      </c>
      <c r="B54" s="9">
        <f t="shared" ref="B54:I60" si="0">B6+B30</f>
        <v>3976108</v>
      </c>
      <c r="C54" s="9">
        <f t="shared" si="0"/>
        <v>2570220</v>
      </c>
      <c r="D54" s="9">
        <f t="shared" si="0"/>
        <v>2864890</v>
      </c>
      <c r="E54" s="9">
        <f t="shared" si="0"/>
        <v>1004828</v>
      </c>
      <c r="F54" s="9">
        <f t="shared" si="0"/>
        <v>429372</v>
      </c>
      <c r="G54" s="9">
        <f t="shared" si="0"/>
        <v>255448</v>
      </c>
      <c r="H54" s="9">
        <f t="shared" si="0"/>
        <v>45638</v>
      </c>
      <c r="I54" s="9">
        <f t="shared" si="0"/>
        <v>11146502</v>
      </c>
      <c r="J54" s="10"/>
      <c r="K54" s="10"/>
    </row>
    <row r="55" spans="1:11" ht="12.75" customHeight="1" x14ac:dyDescent="0.2">
      <c r="A55" s="5" t="s">
        <v>1</v>
      </c>
      <c r="B55" s="9">
        <f t="shared" si="0"/>
        <v>4796472</v>
      </c>
      <c r="C55" s="9">
        <f t="shared" si="0"/>
        <v>2641138</v>
      </c>
      <c r="D55" s="9">
        <f t="shared" si="0"/>
        <v>2580636</v>
      </c>
      <c r="E55" s="9">
        <f t="shared" si="0"/>
        <v>975575</v>
      </c>
      <c r="F55" s="9">
        <f t="shared" si="0"/>
        <v>427525</v>
      </c>
      <c r="G55" s="9">
        <f t="shared" si="0"/>
        <v>229720</v>
      </c>
      <c r="H55" s="9">
        <f t="shared" si="0"/>
        <v>37725</v>
      </c>
      <c r="I55" s="9">
        <f t="shared" si="0"/>
        <v>11688792</v>
      </c>
      <c r="J55" s="10"/>
      <c r="K55" s="10"/>
    </row>
    <row r="56" spans="1:11" ht="12.75" customHeight="1" x14ac:dyDescent="0.2">
      <c r="A56" s="5" t="s">
        <v>2</v>
      </c>
      <c r="B56" s="9">
        <f t="shared" si="0"/>
        <v>2845081</v>
      </c>
      <c r="C56" s="9">
        <f t="shared" si="0"/>
        <v>1823285</v>
      </c>
      <c r="D56" s="9">
        <f t="shared" si="0"/>
        <v>2084232</v>
      </c>
      <c r="E56" s="9">
        <f t="shared" si="0"/>
        <v>1034780</v>
      </c>
      <c r="F56" s="9">
        <f t="shared" si="0"/>
        <v>411992</v>
      </c>
      <c r="G56" s="9">
        <f t="shared" si="0"/>
        <v>287845</v>
      </c>
      <c r="H56" s="9">
        <f t="shared" si="0"/>
        <v>34214</v>
      </c>
      <c r="I56" s="9">
        <f t="shared" si="0"/>
        <v>8521428</v>
      </c>
      <c r="J56" s="10"/>
      <c r="K56" s="10"/>
    </row>
    <row r="57" spans="1:11" ht="12.75" customHeight="1" x14ac:dyDescent="0.2">
      <c r="A57" s="5" t="s">
        <v>3</v>
      </c>
      <c r="B57" s="9">
        <f t="shared" si="0"/>
        <v>1855774</v>
      </c>
      <c r="C57" s="9">
        <f t="shared" si="0"/>
        <v>1470867</v>
      </c>
      <c r="D57" s="9">
        <f t="shared" si="0"/>
        <v>2039171</v>
      </c>
      <c r="E57" s="9">
        <f t="shared" si="0"/>
        <v>933953</v>
      </c>
      <c r="F57" s="9">
        <f t="shared" si="0"/>
        <v>369904</v>
      </c>
      <c r="G57" s="9">
        <f t="shared" si="0"/>
        <v>270908</v>
      </c>
      <c r="H57" s="9">
        <f t="shared" si="0"/>
        <v>48677</v>
      </c>
      <c r="I57" s="9">
        <f t="shared" si="0"/>
        <v>6989254</v>
      </c>
      <c r="J57" s="10"/>
      <c r="K57" s="10"/>
    </row>
    <row r="58" spans="1:11" ht="12.75" customHeight="1" x14ac:dyDescent="0.2">
      <c r="A58" s="5" t="s">
        <v>6</v>
      </c>
      <c r="B58" s="9">
        <f t="shared" si="0"/>
        <v>2108103</v>
      </c>
      <c r="C58" s="9">
        <f t="shared" si="0"/>
        <v>1333852</v>
      </c>
      <c r="D58" s="9">
        <f t="shared" si="0"/>
        <v>2295682</v>
      </c>
      <c r="E58" s="9">
        <f t="shared" si="0"/>
        <v>901649</v>
      </c>
      <c r="F58" s="9">
        <f t="shared" si="0"/>
        <v>318395</v>
      </c>
      <c r="G58" s="9">
        <f t="shared" si="0"/>
        <v>284930</v>
      </c>
      <c r="H58" s="9">
        <f t="shared" si="0"/>
        <v>43024</v>
      </c>
      <c r="I58" s="9">
        <f t="shared" si="0"/>
        <v>7285633</v>
      </c>
      <c r="J58" s="10"/>
      <c r="K58" s="10"/>
    </row>
    <row r="59" spans="1:11" ht="12.75" customHeight="1" x14ac:dyDescent="0.2">
      <c r="A59" s="5" t="s">
        <v>8</v>
      </c>
      <c r="B59" s="9">
        <f t="shared" si="0"/>
        <v>2204849.9</v>
      </c>
      <c r="C59" s="9">
        <f t="shared" si="0"/>
        <v>1644107.8</v>
      </c>
      <c r="D59" s="9">
        <f t="shared" si="0"/>
        <v>2037250.7</v>
      </c>
      <c r="E59" s="9">
        <f t="shared" si="0"/>
        <v>772282.6</v>
      </c>
      <c r="F59" s="9">
        <f t="shared" si="0"/>
        <v>340264.7</v>
      </c>
      <c r="G59" s="9">
        <f t="shared" si="0"/>
        <v>305366</v>
      </c>
      <c r="H59" s="9">
        <f t="shared" si="0"/>
        <v>54634.5</v>
      </c>
      <c r="I59" s="9">
        <f t="shared" si="0"/>
        <v>7358756</v>
      </c>
      <c r="J59" s="10"/>
      <c r="K59" s="10"/>
    </row>
    <row r="60" spans="1:11" ht="12.75" customHeight="1" x14ac:dyDescent="0.2">
      <c r="A60" s="5" t="s">
        <v>9</v>
      </c>
      <c r="B60" s="9">
        <f t="shared" si="0"/>
        <v>2982713</v>
      </c>
      <c r="C60" s="9">
        <f t="shared" si="0"/>
        <v>1300349</v>
      </c>
      <c r="D60" s="9">
        <f t="shared" si="0"/>
        <v>1959902</v>
      </c>
      <c r="E60" s="9">
        <f t="shared" si="0"/>
        <v>699029</v>
      </c>
      <c r="F60" s="9">
        <f t="shared" si="0"/>
        <v>347108</v>
      </c>
      <c r="G60" s="9">
        <f t="shared" si="0"/>
        <v>201199</v>
      </c>
      <c r="H60" s="9">
        <f t="shared" si="0"/>
        <v>60300</v>
      </c>
      <c r="I60" s="9">
        <f t="shared" si="0"/>
        <v>7550602</v>
      </c>
      <c r="J60" s="10"/>
      <c r="K60" s="10"/>
    </row>
    <row r="61" spans="1:11" ht="12.75" customHeight="1" x14ac:dyDescent="0.2">
      <c r="A61" s="5" t="s">
        <v>10</v>
      </c>
      <c r="B61" s="9">
        <f>[5]Table_1!$E$7+[5]Table_1!$E$14</f>
        <v>3751230.5</v>
      </c>
      <c r="C61" s="9">
        <f>[5]Table_1!$E$8</f>
        <v>1812926</v>
      </c>
      <c r="D61" s="9">
        <f>[5]Table_1!$E$9</f>
        <v>2108250.9</v>
      </c>
      <c r="E61" s="9">
        <f>[5]Table_1!$E$10</f>
        <v>721526</v>
      </c>
      <c r="F61" s="9">
        <f>[5]Table_1!$E$11</f>
        <v>336589.5</v>
      </c>
      <c r="G61" s="9">
        <f>[5]Table_1!$E$12</f>
        <v>217956.6</v>
      </c>
      <c r="H61" s="9">
        <f>[5]Table_1!$E$13</f>
        <v>58094</v>
      </c>
      <c r="I61" s="9">
        <f>[5]Table_1!$E$15</f>
        <v>9006573.4000000004</v>
      </c>
      <c r="J61" s="10"/>
      <c r="K61" s="10"/>
    </row>
    <row r="62" spans="1:11" ht="12.75" customHeight="1" x14ac:dyDescent="0.2">
      <c r="A62" s="5" t="s">
        <v>18</v>
      </c>
      <c r="B62" s="9">
        <f>[2]Table_1!$D$15+[2]Table_1!$R$15</f>
        <v>5202313.37</v>
      </c>
      <c r="C62" s="9">
        <f>[2]Table_1!$F$15</f>
        <v>2614023.7999999998</v>
      </c>
      <c r="D62" s="9">
        <f>[2]Table_1!$H$15</f>
        <v>2623228.0699999998</v>
      </c>
      <c r="E62" s="9">
        <f>[2]Table_1!$J$15</f>
        <v>842883.61</v>
      </c>
      <c r="F62" s="9">
        <f>[2]Table_1!$L$15</f>
        <v>324006.49</v>
      </c>
      <c r="G62" s="9">
        <f>[2]Table_1!$N$15</f>
        <v>271883.51</v>
      </c>
      <c r="H62" s="9">
        <f>[2]Table_1!$P$15</f>
        <v>50394.35</v>
      </c>
      <c r="I62" s="9">
        <f>[2]Table_1!$B$15</f>
        <v>11928733.189999999</v>
      </c>
      <c r="J62" s="10"/>
      <c r="K62" s="10"/>
    </row>
    <row r="63" spans="1:11" ht="12.75" customHeight="1" x14ac:dyDescent="0.2">
      <c r="A63" s="5" t="s">
        <v>20</v>
      </c>
      <c r="B63" s="10">
        <f>SUM([6]Aust.!$D$761+[6]Aust.!$D$120)</f>
        <v>4506397.6500000004</v>
      </c>
      <c r="C63" s="10">
        <f>[6]Aust.!$D$221</f>
        <v>2677634.09</v>
      </c>
      <c r="D63" s="10">
        <f>[6]Aust.!$D$314</f>
        <v>2957845.26</v>
      </c>
      <c r="E63" s="10">
        <f>[6]Aust.!$D$415</f>
        <v>763232.38</v>
      </c>
      <c r="F63" s="10">
        <f>[6]Aust.!$D$504</f>
        <v>343885.13</v>
      </c>
      <c r="G63" s="10">
        <f>[6]Aust.!$D$598</f>
        <v>255680.42</v>
      </c>
      <c r="H63" s="10">
        <f>[6]Aust.!$D$686</f>
        <v>57178.31</v>
      </c>
      <c r="I63" s="10">
        <f>[6]Aust.!$D$19</f>
        <v>11561853.24</v>
      </c>
      <c r="J63" s="10"/>
      <c r="K63" s="10"/>
    </row>
    <row r="64" spans="1:11" ht="12.75" customHeight="1" x14ac:dyDescent="0.2">
      <c r="A64" s="5" t="s">
        <v>21</v>
      </c>
      <c r="B64" s="10">
        <f>SUM([7]NSW!$D$10+[7]ACT!$D$10)</f>
        <v>3426158.52</v>
      </c>
      <c r="C64" s="10">
        <f>[7]Vic.!$D$10</f>
        <v>2462405.19</v>
      </c>
      <c r="D64" s="10">
        <f>[7]Qld!$D$10</f>
        <v>2467276.7599999998</v>
      </c>
      <c r="E64" s="10">
        <f>[7]SA!$D$10</f>
        <v>770817.94</v>
      </c>
      <c r="F64" s="10">
        <f>[7]WA!$D$10</f>
        <v>343850.82</v>
      </c>
      <c r="G64" s="10">
        <f>[7]Tas.!$D$10</f>
        <v>247565.89</v>
      </c>
      <c r="H64" s="10">
        <f>[7]NT!$D$10</f>
        <v>61781.24</v>
      </c>
      <c r="I64" s="10">
        <f>[7]Aust.!$D$10</f>
        <v>9779856.3499999996</v>
      </c>
      <c r="J64" s="10"/>
      <c r="K64" s="10"/>
    </row>
    <row r="65" spans="1:9" ht="12.75" customHeight="1" x14ac:dyDescent="0.2">
      <c r="A65" s="17" t="s">
        <v>23</v>
      </c>
      <c r="B65" s="18">
        <f>[8]NSW!$D$10+[8]ACT!$D$10</f>
        <v>2805692.98</v>
      </c>
      <c r="C65" s="18">
        <f>[8]Vic.!$D$10</f>
        <v>2094969.46</v>
      </c>
      <c r="D65" s="18">
        <f>[8]Vic.!$D$10</f>
        <v>2094969.46</v>
      </c>
      <c r="E65" s="18">
        <f>[8]SA!$D$10</f>
        <v>858756.62</v>
      </c>
      <c r="F65" s="18">
        <f>[8]WA!$D$10</f>
        <v>372615.6</v>
      </c>
      <c r="G65" s="18">
        <f>[8]Tas.!$D$10</f>
        <v>332144.71999999997</v>
      </c>
      <c r="H65" s="18">
        <f>[8]NT!$D$10</f>
        <v>47019.22</v>
      </c>
      <c r="I65" s="18">
        <f>[8]Aust.!$D$10</f>
        <v>9157291.2799999993</v>
      </c>
    </row>
    <row r="66" spans="1:9" x14ac:dyDescent="0.2">
      <c r="A66" s="5" t="s">
        <v>24</v>
      </c>
      <c r="B66" s="18">
        <f>[3]NSW!$D$10+[3]ACT!$D$10</f>
        <v>4020792.1100000003</v>
      </c>
      <c r="C66" s="18">
        <f>[3]Vic.!$D$10</f>
        <v>1947161.18</v>
      </c>
      <c r="D66" s="18">
        <f>[3]Qld!$D$10</f>
        <v>2664294.88</v>
      </c>
      <c r="E66" s="18">
        <f>[3]SA!$D$10</f>
        <v>610515.09</v>
      </c>
      <c r="F66" s="18">
        <f>[3]WA!$D$10</f>
        <v>363839.06</v>
      </c>
      <c r="G66" s="18">
        <f>[3]Tas.!$D$10</f>
        <v>267230.74</v>
      </c>
      <c r="H66" s="18">
        <f>[3]NT!$D$10</f>
        <v>95165.2</v>
      </c>
      <c r="I66" s="18">
        <f>[3]Aust.!$D$10</f>
        <v>9968998.2699999996</v>
      </c>
    </row>
    <row r="67" spans="1:9" x14ac:dyDescent="0.2">
      <c r="A67" s="5" t="s">
        <v>29</v>
      </c>
      <c r="B67" s="18">
        <f>[9]NSW!$D$10+[9]ACT!$D$10</f>
        <v>4126031.29</v>
      </c>
      <c r="C67" s="18">
        <f>[9]Vic.!$D$10</f>
        <v>2320088.75</v>
      </c>
      <c r="D67" s="18">
        <f>[9]Qld!$D$10</f>
        <v>2683315.75</v>
      </c>
      <c r="E67" s="18">
        <f>[9]SA!$D$10</f>
        <v>659763.29</v>
      </c>
      <c r="F67" s="18">
        <f>[9]WA!$D$10</f>
        <v>310458.11</v>
      </c>
      <c r="G67" s="18">
        <f>[9]Tas.!$D$10</f>
        <v>299448.46000000002</v>
      </c>
      <c r="H67" s="18">
        <f>[9]NT!$D$10</f>
        <v>92147.04</v>
      </c>
      <c r="I67" s="18">
        <f>[9]Aust.!$D$10</f>
        <v>10491252.68</v>
      </c>
    </row>
    <row r="68" spans="1:9" x14ac:dyDescent="0.2">
      <c r="A68" s="5" t="s">
        <v>31</v>
      </c>
      <c r="B68" s="18">
        <f>[10]NSW!$D$10+[10]ACT!$D$10</f>
        <v>2688333.2399999998</v>
      </c>
      <c r="C68" s="18">
        <f>[10]Vic.!$D$10</f>
        <v>1869554.44</v>
      </c>
      <c r="D68" s="18">
        <f>[10]Qld!$D$10</f>
        <v>1916685.82</v>
      </c>
      <c r="E68" s="18">
        <f>[10]SA!$D$10</f>
        <v>740723.38</v>
      </c>
      <c r="F68" s="18">
        <f>[10]WA!$D$10</f>
        <v>374323.47</v>
      </c>
      <c r="G68" s="18">
        <f>[10]Tas.!$D$10</f>
        <v>311120.67</v>
      </c>
      <c r="H68" s="18">
        <f>[10]NT!$D$10</f>
        <v>64339.65</v>
      </c>
      <c r="I68" s="18">
        <f>[10]Aust.!$D$10</f>
        <v>7965080.6900000004</v>
      </c>
    </row>
    <row r="69" spans="1:9" x14ac:dyDescent="0.2">
      <c r="A69" s="12" t="s">
        <v>19</v>
      </c>
      <c r="B69" s="13"/>
      <c r="C69" s="13"/>
      <c r="D69" s="14"/>
      <c r="E69" s="14"/>
      <c r="F69" s="14"/>
      <c r="G69" s="14"/>
      <c r="H69" s="14"/>
      <c r="I69" s="14"/>
    </row>
    <row r="70" spans="1:9" x14ac:dyDescent="0.2">
      <c r="A70" s="8" t="s">
        <v>32</v>
      </c>
      <c r="B70" s="8"/>
      <c r="C70" s="8"/>
    </row>
    <row r="71" spans="1:9" x14ac:dyDescent="0.2">
      <c r="A71" s="8"/>
      <c r="B71" s="8"/>
      <c r="C71" s="8"/>
    </row>
    <row r="72" spans="1:9" x14ac:dyDescent="0.2">
      <c r="A72" s="6"/>
      <c r="B72" s="6"/>
      <c r="C72" s="6"/>
    </row>
    <row r="73" spans="1:9" x14ac:dyDescent="0.2">
      <c r="A73" s="4"/>
      <c r="B73" s="4"/>
      <c r="C73" s="4"/>
    </row>
    <row r="74" spans="1:9" x14ac:dyDescent="0.2">
      <c r="A74" s="4"/>
      <c r="B74" s="4"/>
      <c r="C74" s="4"/>
    </row>
    <row r="75" spans="1:9" x14ac:dyDescent="0.2">
      <c r="A75" s="4"/>
      <c r="B75" s="4"/>
      <c r="C75" s="4"/>
    </row>
    <row r="76" spans="1:9" x14ac:dyDescent="0.2">
      <c r="A76" s="4"/>
      <c r="B76" s="4"/>
      <c r="C76" s="4"/>
    </row>
    <row r="77" spans="1:9" x14ac:dyDescent="0.2">
      <c r="A77" s="4"/>
      <c r="B77" s="4"/>
      <c r="C77" s="4"/>
    </row>
    <row r="78" spans="1:9" x14ac:dyDescent="0.2">
      <c r="A78" s="4"/>
      <c r="B78" s="4"/>
      <c r="C78" s="4"/>
    </row>
    <row r="79" spans="1:9" x14ac:dyDescent="0.2">
      <c r="A79" s="4"/>
      <c r="B79" s="4"/>
      <c r="C79" s="4"/>
    </row>
    <row r="80" spans="1:9" x14ac:dyDescent="0.2">
      <c r="A80" s="4"/>
      <c r="B80" s="4"/>
      <c r="C80" s="4"/>
    </row>
    <row r="81" spans="1:3" x14ac:dyDescent="0.2">
      <c r="A81" s="4"/>
      <c r="B81" s="4"/>
      <c r="C81" s="4"/>
    </row>
    <row r="82" spans="1:3" x14ac:dyDescent="0.2">
      <c r="A82" s="4"/>
      <c r="B82" s="4"/>
      <c r="C82" s="4"/>
    </row>
    <row r="83" spans="1:3" x14ac:dyDescent="0.2">
      <c r="A83" s="4"/>
      <c r="B83" s="4"/>
      <c r="C83" s="4"/>
    </row>
    <row r="84" spans="1:3" x14ac:dyDescent="0.2">
      <c r="A84" s="4"/>
      <c r="B84" s="4"/>
      <c r="C84" s="4"/>
    </row>
    <row r="85" spans="1:3" x14ac:dyDescent="0.2">
      <c r="A85" s="4"/>
      <c r="B85" s="4"/>
      <c r="C85" s="4"/>
    </row>
    <row r="86" spans="1:3" x14ac:dyDescent="0.2">
      <c r="A86" s="4"/>
      <c r="B86" s="4"/>
      <c r="C86" s="4"/>
    </row>
    <row r="87" spans="1:3" x14ac:dyDescent="0.2">
      <c r="A87" s="4"/>
      <c r="B87" s="4"/>
      <c r="C87" s="4"/>
    </row>
    <row r="88" spans="1:3" x14ac:dyDescent="0.2">
      <c r="A88" s="4"/>
      <c r="B88" s="4"/>
      <c r="C88" s="4"/>
    </row>
    <row r="89" spans="1:3" x14ac:dyDescent="0.2">
      <c r="A89" s="4"/>
      <c r="B89" s="4"/>
      <c r="C89" s="4"/>
    </row>
    <row r="90" spans="1:3" x14ac:dyDescent="0.2">
      <c r="A90" s="4"/>
      <c r="B90" s="4"/>
      <c r="C90" s="4"/>
    </row>
    <row r="91" spans="1:3" x14ac:dyDescent="0.2">
      <c r="A91" s="4"/>
      <c r="B91" s="4"/>
      <c r="C91" s="4"/>
    </row>
    <row r="92" spans="1:3" x14ac:dyDescent="0.2">
      <c r="A92" s="4"/>
      <c r="B92" s="4"/>
      <c r="C92" s="4"/>
    </row>
    <row r="93" spans="1:3" x14ac:dyDescent="0.2">
      <c r="A93" s="4"/>
      <c r="B93" s="4"/>
      <c r="C93" s="4"/>
    </row>
    <row r="94" spans="1:3" x14ac:dyDescent="0.2">
      <c r="A94" s="4"/>
      <c r="B94" s="4"/>
      <c r="C94" s="4"/>
    </row>
    <row r="95" spans="1:3" x14ac:dyDescent="0.2">
      <c r="A95" s="4"/>
      <c r="B95" s="4"/>
      <c r="C95" s="4"/>
    </row>
    <row r="96" spans="1:3" x14ac:dyDescent="0.2">
      <c r="A96" s="4"/>
      <c r="B96" s="4"/>
      <c r="C96" s="4"/>
    </row>
    <row r="97" spans="1:3" x14ac:dyDescent="0.2">
      <c r="A97" s="4"/>
      <c r="B97" s="4"/>
      <c r="C97" s="4"/>
    </row>
    <row r="98" spans="1:3" x14ac:dyDescent="0.2">
      <c r="A98" s="4"/>
      <c r="B98" s="4"/>
      <c r="C98" s="4"/>
    </row>
    <row r="99" spans="1:3" x14ac:dyDescent="0.2">
      <c r="A99" s="4"/>
      <c r="B99" s="4"/>
      <c r="C99" s="4"/>
    </row>
    <row r="100" spans="1:3" x14ac:dyDescent="0.2">
      <c r="A100" s="4"/>
      <c r="B100" s="4"/>
      <c r="C100" s="4"/>
    </row>
    <row r="101" spans="1:3" x14ac:dyDescent="0.2">
      <c r="A101" s="4"/>
      <c r="B101" s="4"/>
      <c r="C101" s="4"/>
    </row>
    <row r="102" spans="1:3" x14ac:dyDescent="0.2">
      <c r="A102" s="4"/>
      <c r="B102" s="4"/>
      <c r="C102" s="4"/>
    </row>
    <row r="103" spans="1:3" x14ac:dyDescent="0.2">
      <c r="A103" s="4"/>
      <c r="B103" s="4"/>
      <c r="C103" s="4"/>
    </row>
    <row r="104" spans="1:3" x14ac:dyDescent="0.2">
      <c r="A104" s="4"/>
      <c r="B104" s="4"/>
      <c r="C104" s="4"/>
    </row>
    <row r="105" spans="1:3" x14ac:dyDescent="0.2">
      <c r="A105" s="4"/>
      <c r="B105" s="4"/>
      <c r="C105" s="4"/>
    </row>
    <row r="106" spans="1:3" x14ac:dyDescent="0.2">
      <c r="A106" s="4"/>
      <c r="B106" s="4"/>
      <c r="C106" s="4"/>
    </row>
    <row r="107" spans="1:3" x14ac:dyDescent="0.2">
      <c r="A107" s="4"/>
      <c r="B107" s="4"/>
      <c r="C107" s="4"/>
    </row>
    <row r="108" spans="1:3" x14ac:dyDescent="0.2">
      <c r="A108" s="4"/>
      <c r="B108" s="4"/>
      <c r="C108" s="4"/>
    </row>
    <row r="109" spans="1:3" x14ac:dyDescent="0.2">
      <c r="A109" s="4"/>
      <c r="B109" s="4"/>
      <c r="C109" s="4"/>
    </row>
    <row r="110" spans="1:3" x14ac:dyDescent="0.2">
      <c r="A110" s="4"/>
      <c r="B110" s="4"/>
      <c r="C110" s="4"/>
    </row>
    <row r="111" spans="1:3" x14ac:dyDescent="0.2">
      <c r="A111" s="4"/>
      <c r="B111" s="4"/>
      <c r="C111" s="4"/>
    </row>
    <row r="112" spans="1:3" x14ac:dyDescent="0.2">
      <c r="A112" s="4"/>
      <c r="B112" s="4"/>
      <c r="C112" s="4"/>
    </row>
    <row r="113" spans="1:3" x14ac:dyDescent="0.2">
      <c r="A113" s="4"/>
      <c r="B113" s="4"/>
      <c r="C113" s="4"/>
    </row>
    <row r="114" spans="1:3" x14ac:dyDescent="0.2">
      <c r="A114" s="4"/>
      <c r="B114" s="4"/>
      <c r="C114" s="4"/>
    </row>
    <row r="115" spans="1:3" x14ac:dyDescent="0.2">
      <c r="A115" s="4"/>
      <c r="B115" s="4"/>
      <c r="C115" s="4"/>
    </row>
    <row r="116" spans="1:3" x14ac:dyDescent="0.2">
      <c r="A116" s="4"/>
      <c r="B116" s="4"/>
      <c r="C116" s="4"/>
    </row>
    <row r="117" spans="1:3" x14ac:dyDescent="0.2">
      <c r="A117" s="4"/>
      <c r="B117" s="4"/>
      <c r="C117" s="4"/>
    </row>
    <row r="118" spans="1:3" x14ac:dyDescent="0.2">
      <c r="A118" s="4"/>
      <c r="B118" s="4"/>
      <c r="C118" s="4"/>
    </row>
    <row r="119" spans="1:3" x14ac:dyDescent="0.2">
      <c r="A119" s="4"/>
      <c r="B119" s="4"/>
      <c r="C119" s="4"/>
    </row>
    <row r="120" spans="1:3" x14ac:dyDescent="0.2">
      <c r="A120" s="4"/>
      <c r="B120" s="4"/>
      <c r="C120" s="4"/>
    </row>
    <row r="121" spans="1:3" x14ac:dyDescent="0.2">
      <c r="A121" s="4"/>
      <c r="B121" s="4"/>
      <c r="C121" s="4"/>
    </row>
    <row r="122" spans="1:3" x14ac:dyDescent="0.2">
      <c r="A122" s="4"/>
      <c r="B122" s="4"/>
      <c r="C122" s="4"/>
    </row>
    <row r="123" spans="1:3" x14ac:dyDescent="0.2">
      <c r="A123" s="4"/>
      <c r="B123" s="4"/>
      <c r="C123" s="4"/>
    </row>
    <row r="124" spans="1:3" x14ac:dyDescent="0.2">
      <c r="A124" s="4"/>
      <c r="B124" s="4"/>
      <c r="C124" s="4"/>
    </row>
    <row r="125" spans="1:3" x14ac:dyDescent="0.2">
      <c r="A125" s="4"/>
      <c r="B125" s="4"/>
      <c r="C125" s="4"/>
    </row>
    <row r="126" spans="1:3" x14ac:dyDescent="0.2">
      <c r="A126" s="4"/>
      <c r="B126" s="4"/>
      <c r="C126" s="4"/>
    </row>
    <row r="127" spans="1:3" x14ac:dyDescent="0.2">
      <c r="A127" s="4"/>
      <c r="B127" s="4"/>
      <c r="C127" s="4"/>
    </row>
    <row r="128" spans="1:3" x14ac:dyDescent="0.2">
      <c r="A128" s="4"/>
      <c r="B128" s="4"/>
      <c r="C128" s="4"/>
    </row>
    <row r="129" spans="1:3" x14ac:dyDescent="0.2">
      <c r="A129" s="4"/>
      <c r="B129" s="4"/>
      <c r="C129" s="4"/>
    </row>
    <row r="130" spans="1:3" x14ac:dyDescent="0.2">
      <c r="A130" s="4"/>
      <c r="B130" s="4"/>
      <c r="C130" s="4"/>
    </row>
    <row r="131" spans="1:3" x14ac:dyDescent="0.2">
      <c r="A131" s="4"/>
      <c r="B131" s="4"/>
      <c r="C131" s="4"/>
    </row>
    <row r="132" spans="1:3" x14ac:dyDescent="0.2">
      <c r="A132" s="4"/>
      <c r="B132" s="4"/>
      <c r="C132" s="4"/>
    </row>
    <row r="133" spans="1:3" x14ac:dyDescent="0.2">
      <c r="A133" s="4"/>
      <c r="B133" s="4"/>
      <c r="C133" s="4"/>
    </row>
    <row r="134" spans="1:3" x14ac:dyDescent="0.2">
      <c r="A134" s="4"/>
      <c r="B134" s="4"/>
      <c r="C134" s="4"/>
    </row>
    <row r="135" spans="1:3" x14ac:dyDescent="0.2">
      <c r="A135" s="4"/>
      <c r="B135" s="4"/>
      <c r="C135" s="4"/>
    </row>
    <row r="136" spans="1:3" x14ac:dyDescent="0.2">
      <c r="A136" s="4"/>
      <c r="B136" s="4"/>
      <c r="C136" s="4"/>
    </row>
    <row r="137" spans="1:3" x14ac:dyDescent="0.2">
      <c r="A137" s="4"/>
      <c r="B137" s="4"/>
      <c r="C137" s="4"/>
    </row>
    <row r="138" spans="1:3" x14ac:dyDescent="0.2">
      <c r="A138" s="4"/>
      <c r="B138" s="4"/>
      <c r="C138" s="4"/>
    </row>
    <row r="139" spans="1:3" x14ac:dyDescent="0.2">
      <c r="A139" s="4"/>
      <c r="B139" s="4"/>
      <c r="C139" s="4"/>
    </row>
    <row r="140" spans="1:3" x14ac:dyDescent="0.2">
      <c r="A140" s="4"/>
      <c r="B140" s="4"/>
      <c r="C140" s="4"/>
    </row>
    <row r="141" spans="1:3" x14ac:dyDescent="0.2">
      <c r="A141" s="4"/>
      <c r="B141" s="4"/>
      <c r="C141" s="4"/>
    </row>
    <row r="142" spans="1:3" x14ac:dyDescent="0.2">
      <c r="A142" s="4"/>
      <c r="B142" s="4"/>
      <c r="C142" s="4"/>
    </row>
    <row r="143" spans="1:3" x14ac:dyDescent="0.2">
      <c r="A143" s="4"/>
      <c r="B143" s="4"/>
      <c r="C143" s="4"/>
    </row>
    <row r="144" spans="1:3" x14ac:dyDescent="0.2">
      <c r="A144" s="4"/>
      <c r="B144" s="4"/>
      <c r="C144" s="4"/>
    </row>
    <row r="145" spans="1:3" x14ac:dyDescent="0.2">
      <c r="A145" s="4"/>
      <c r="B145" s="4"/>
      <c r="C145" s="4"/>
    </row>
    <row r="146" spans="1:3" x14ac:dyDescent="0.2">
      <c r="A146" s="4"/>
      <c r="B146" s="4"/>
      <c r="C146" s="4"/>
    </row>
    <row r="147" spans="1:3" x14ac:dyDescent="0.2">
      <c r="A147" s="4"/>
      <c r="B147" s="4"/>
      <c r="C147" s="4"/>
    </row>
    <row r="148" spans="1:3" x14ac:dyDescent="0.2">
      <c r="A148" s="4"/>
      <c r="B148" s="4"/>
      <c r="C148" s="4"/>
    </row>
    <row r="149" spans="1:3" x14ac:dyDescent="0.2">
      <c r="A149" s="4"/>
      <c r="B149" s="4"/>
      <c r="C149" s="4"/>
    </row>
    <row r="150" spans="1:3" x14ac:dyDescent="0.2">
      <c r="A150" s="4"/>
      <c r="B150" s="4"/>
      <c r="C150" s="4"/>
    </row>
    <row r="151" spans="1:3" x14ac:dyDescent="0.2">
      <c r="A151" s="4"/>
      <c r="B151" s="4"/>
      <c r="C151" s="4"/>
    </row>
    <row r="152" spans="1:3" x14ac:dyDescent="0.2">
      <c r="A152" s="4"/>
      <c r="B152" s="4"/>
      <c r="C152" s="4"/>
    </row>
    <row r="153" spans="1:3" x14ac:dyDescent="0.2">
      <c r="A153" s="4"/>
      <c r="B153" s="4"/>
      <c r="C153" s="4"/>
    </row>
    <row r="154" spans="1:3" x14ac:dyDescent="0.2">
      <c r="A154" s="4"/>
      <c r="B154" s="4"/>
      <c r="C154" s="4"/>
    </row>
    <row r="155" spans="1:3" x14ac:dyDescent="0.2">
      <c r="A155" s="4"/>
      <c r="B155" s="4"/>
      <c r="C155" s="4"/>
    </row>
    <row r="156" spans="1:3" x14ac:dyDescent="0.2">
      <c r="A156" s="4"/>
      <c r="B156" s="4"/>
      <c r="C156" s="4"/>
    </row>
    <row r="157" spans="1:3" x14ac:dyDescent="0.2">
      <c r="A157" s="4"/>
      <c r="B157" s="4"/>
      <c r="C157" s="4"/>
    </row>
    <row r="158" spans="1:3" x14ac:dyDescent="0.2">
      <c r="A158" s="4"/>
      <c r="B158" s="4"/>
      <c r="C158" s="4"/>
    </row>
    <row r="159" spans="1:3" x14ac:dyDescent="0.2">
      <c r="A159" s="4"/>
      <c r="B159" s="4"/>
      <c r="C159" s="4"/>
    </row>
    <row r="160" spans="1:3" x14ac:dyDescent="0.2">
      <c r="A160" s="4"/>
      <c r="B160" s="4"/>
      <c r="C160" s="4"/>
    </row>
    <row r="161" spans="1:3" x14ac:dyDescent="0.2">
      <c r="A161" s="4"/>
      <c r="B161" s="4"/>
      <c r="C161" s="4"/>
    </row>
    <row r="162" spans="1:3" x14ac:dyDescent="0.2">
      <c r="A162" s="4"/>
      <c r="B162" s="4"/>
      <c r="C162" s="4"/>
    </row>
    <row r="163" spans="1:3" x14ac:dyDescent="0.2">
      <c r="A163" s="4"/>
      <c r="B163" s="4"/>
      <c r="C163" s="4"/>
    </row>
    <row r="164" spans="1:3" x14ac:dyDescent="0.2">
      <c r="A164" s="4"/>
      <c r="B164" s="4"/>
      <c r="C164" s="4"/>
    </row>
    <row r="165" spans="1:3" x14ac:dyDescent="0.2">
      <c r="A165" s="4"/>
      <c r="B165" s="4"/>
      <c r="C165" s="4"/>
    </row>
    <row r="166" spans="1:3" x14ac:dyDescent="0.2">
      <c r="A166" s="4"/>
      <c r="B166" s="4"/>
      <c r="C166" s="4"/>
    </row>
    <row r="167" spans="1:3" x14ac:dyDescent="0.2">
      <c r="A167" s="4"/>
      <c r="B167" s="4"/>
      <c r="C167" s="4"/>
    </row>
    <row r="168" spans="1:3" x14ac:dyDescent="0.2">
      <c r="A168" s="4"/>
      <c r="B168" s="4"/>
      <c r="C168" s="4"/>
    </row>
    <row r="169" spans="1:3" x14ac:dyDescent="0.2">
      <c r="A169" s="4"/>
      <c r="B169" s="4"/>
      <c r="C169" s="4"/>
    </row>
    <row r="170" spans="1:3" x14ac:dyDescent="0.2">
      <c r="A170" s="4"/>
      <c r="B170" s="4"/>
      <c r="C170" s="4"/>
    </row>
    <row r="171" spans="1:3" x14ac:dyDescent="0.2">
      <c r="A171" s="4"/>
      <c r="B171" s="4"/>
      <c r="C171" s="4"/>
    </row>
    <row r="172" spans="1:3" x14ac:dyDescent="0.2">
      <c r="A172" s="4"/>
      <c r="B172" s="4"/>
      <c r="C172" s="4"/>
    </row>
    <row r="173" spans="1:3" x14ac:dyDescent="0.2">
      <c r="A173" s="4"/>
      <c r="B173" s="4"/>
      <c r="C173" s="4"/>
    </row>
    <row r="174" spans="1:3" x14ac:dyDescent="0.2">
      <c r="A174" s="4"/>
      <c r="B174" s="4"/>
      <c r="C174" s="4"/>
    </row>
    <row r="175" spans="1:3" x14ac:dyDescent="0.2">
      <c r="A175" s="4"/>
      <c r="B175" s="4"/>
      <c r="C175" s="4"/>
    </row>
    <row r="176" spans="1:3" x14ac:dyDescent="0.2">
      <c r="A176" s="4"/>
      <c r="B176" s="4"/>
      <c r="C176" s="4"/>
    </row>
    <row r="177" spans="1:3" x14ac:dyDescent="0.2">
      <c r="A177" s="4"/>
      <c r="B177" s="4"/>
      <c r="C177" s="4"/>
    </row>
    <row r="178" spans="1:3" x14ac:dyDescent="0.2">
      <c r="A178" s="4"/>
      <c r="B178" s="4"/>
      <c r="C178" s="4"/>
    </row>
    <row r="179" spans="1:3" x14ac:dyDescent="0.2">
      <c r="A179" s="4"/>
      <c r="B179" s="4"/>
      <c r="C179" s="4"/>
    </row>
    <row r="180" spans="1:3" x14ac:dyDescent="0.2">
      <c r="A180" s="4"/>
      <c r="B180" s="4"/>
      <c r="C180" s="4"/>
    </row>
    <row r="181" spans="1:3" x14ac:dyDescent="0.2">
      <c r="A181" s="4"/>
      <c r="B181" s="4"/>
      <c r="C181" s="4"/>
    </row>
    <row r="182" spans="1:3" x14ac:dyDescent="0.2">
      <c r="A182" s="4"/>
      <c r="B182" s="4"/>
      <c r="C182" s="4"/>
    </row>
    <row r="183" spans="1:3" x14ac:dyDescent="0.2">
      <c r="A183" s="4"/>
      <c r="B183" s="4"/>
      <c r="C183" s="4"/>
    </row>
    <row r="184" spans="1:3" x14ac:dyDescent="0.2">
      <c r="A184" s="4"/>
      <c r="B184" s="4"/>
      <c r="C184" s="4"/>
    </row>
    <row r="185" spans="1:3" x14ac:dyDescent="0.2">
      <c r="A185" s="4"/>
      <c r="B185" s="4"/>
      <c r="C185" s="4"/>
    </row>
    <row r="186" spans="1:3" x14ac:dyDescent="0.2">
      <c r="A186" s="4"/>
      <c r="B186" s="4"/>
      <c r="C186" s="4"/>
    </row>
    <row r="187" spans="1:3" x14ac:dyDescent="0.2">
      <c r="A187" s="4"/>
      <c r="B187" s="4"/>
      <c r="C187" s="4"/>
    </row>
    <row r="188" spans="1:3" x14ac:dyDescent="0.2">
      <c r="A188" s="4"/>
      <c r="B188" s="4"/>
      <c r="C188" s="4"/>
    </row>
    <row r="189" spans="1:3" x14ac:dyDescent="0.2">
      <c r="A189" s="4"/>
      <c r="B189" s="4"/>
      <c r="C189" s="4"/>
    </row>
    <row r="190" spans="1:3" x14ac:dyDescent="0.2">
      <c r="A190" s="4"/>
      <c r="B190" s="4"/>
      <c r="C190" s="4"/>
    </row>
    <row r="191" spans="1:3" x14ac:dyDescent="0.2">
      <c r="A191" s="4"/>
      <c r="B191" s="4"/>
      <c r="C191" s="4"/>
    </row>
    <row r="192" spans="1:3" x14ac:dyDescent="0.2">
      <c r="A192" s="4"/>
      <c r="B192" s="4"/>
      <c r="C192" s="4"/>
    </row>
    <row r="193" spans="1:3" x14ac:dyDescent="0.2">
      <c r="A193" s="4"/>
      <c r="B193" s="4"/>
      <c r="C193" s="4"/>
    </row>
    <row r="194" spans="1:3" x14ac:dyDescent="0.2">
      <c r="A194" s="4"/>
      <c r="B194" s="4"/>
      <c r="C194" s="4"/>
    </row>
    <row r="195" spans="1:3" x14ac:dyDescent="0.2">
      <c r="A195" s="4"/>
      <c r="B195" s="4"/>
      <c r="C195" s="4"/>
    </row>
    <row r="196" spans="1:3" x14ac:dyDescent="0.2">
      <c r="A196" s="4"/>
      <c r="B196" s="4"/>
      <c r="C196" s="4"/>
    </row>
    <row r="197" spans="1:3" x14ac:dyDescent="0.2">
      <c r="A197" s="4"/>
      <c r="B197" s="4"/>
      <c r="C197" s="4"/>
    </row>
    <row r="198" spans="1:3" x14ac:dyDescent="0.2">
      <c r="A198" s="4"/>
      <c r="B198" s="4"/>
      <c r="C198" s="4"/>
    </row>
    <row r="199" spans="1:3" x14ac:dyDescent="0.2">
      <c r="A199" s="4"/>
      <c r="B199" s="4"/>
      <c r="C199" s="4"/>
    </row>
    <row r="200" spans="1:3" x14ac:dyDescent="0.2">
      <c r="A200" s="4"/>
      <c r="B200" s="4"/>
      <c r="C200" s="4"/>
    </row>
    <row r="201" spans="1:3" x14ac:dyDescent="0.2">
      <c r="A201" s="4"/>
      <c r="B201" s="4"/>
      <c r="C201" s="4"/>
    </row>
    <row r="202" spans="1:3" x14ac:dyDescent="0.2">
      <c r="A202" s="4"/>
      <c r="B202" s="4"/>
      <c r="C202" s="4"/>
    </row>
    <row r="203" spans="1:3" x14ac:dyDescent="0.2">
      <c r="A203" s="4"/>
      <c r="B203" s="4"/>
      <c r="C203" s="4"/>
    </row>
    <row r="204" spans="1:3" x14ac:dyDescent="0.2">
      <c r="A204" s="4"/>
      <c r="B204" s="4"/>
      <c r="C204" s="4"/>
    </row>
    <row r="205" spans="1:3" x14ac:dyDescent="0.2">
      <c r="A205" s="4"/>
      <c r="B205" s="4"/>
      <c r="C205" s="4"/>
    </row>
    <row r="206" spans="1:3" x14ac:dyDescent="0.2">
      <c r="A206" s="4"/>
      <c r="B206" s="4"/>
      <c r="C206" s="4"/>
    </row>
    <row r="207" spans="1:3" x14ac:dyDescent="0.2">
      <c r="A207" s="4"/>
      <c r="B207" s="4"/>
      <c r="C207" s="4"/>
    </row>
    <row r="208" spans="1:3" x14ac:dyDescent="0.2">
      <c r="A208" s="4"/>
      <c r="B208" s="4"/>
      <c r="C208" s="4"/>
    </row>
    <row r="209" spans="1:3" x14ac:dyDescent="0.2">
      <c r="A209" s="4"/>
      <c r="B209" s="4"/>
      <c r="C209" s="4"/>
    </row>
    <row r="210" spans="1:3" x14ac:dyDescent="0.2">
      <c r="A210" s="4"/>
      <c r="B210" s="4"/>
      <c r="C210" s="4"/>
    </row>
    <row r="211" spans="1:3" x14ac:dyDescent="0.2">
      <c r="A211" s="4"/>
      <c r="B211" s="4"/>
      <c r="C211" s="4"/>
    </row>
    <row r="212" spans="1:3" x14ac:dyDescent="0.2">
      <c r="A212" s="4"/>
      <c r="B212" s="4"/>
      <c r="C212" s="4"/>
    </row>
    <row r="213" spans="1:3" x14ac:dyDescent="0.2">
      <c r="A213" s="4"/>
      <c r="B213" s="4"/>
      <c r="C213" s="4"/>
    </row>
    <row r="214" spans="1:3" x14ac:dyDescent="0.2">
      <c r="A214" s="4"/>
      <c r="B214" s="4"/>
      <c r="C214" s="4"/>
    </row>
    <row r="215" spans="1:3" x14ac:dyDescent="0.2">
      <c r="A215" s="4"/>
      <c r="B215" s="4"/>
      <c r="C215" s="4"/>
    </row>
    <row r="216" spans="1:3" x14ac:dyDescent="0.2">
      <c r="A216" s="4"/>
      <c r="B216" s="4"/>
      <c r="C216" s="4"/>
    </row>
    <row r="217" spans="1:3" x14ac:dyDescent="0.2">
      <c r="A217" s="4"/>
      <c r="B217" s="4"/>
      <c r="C217" s="4"/>
    </row>
    <row r="218" spans="1:3" x14ac:dyDescent="0.2">
      <c r="A218" s="4"/>
      <c r="B218" s="4"/>
      <c r="C218" s="4"/>
    </row>
    <row r="219" spans="1:3" x14ac:dyDescent="0.2">
      <c r="A219" s="4"/>
      <c r="B219" s="4"/>
      <c r="C219" s="4"/>
    </row>
    <row r="220" spans="1:3" x14ac:dyDescent="0.2">
      <c r="A220" s="4"/>
      <c r="B220" s="4"/>
      <c r="C220" s="4"/>
    </row>
    <row r="221" spans="1:3" x14ac:dyDescent="0.2">
      <c r="A221" s="4"/>
      <c r="B221" s="4"/>
      <c r="C221" s="4"/>
    </row>
    <row r="222" spans="1:3" x14ac:dyDescent="0.2">
      <c r="A222" s="4"/>
      <c r="B222" s="4"/>
      <c r="C222" s="4"/>
    </row>
    <row r="223" spans="1:3" x14ac:dyDescent="0.2">
      <c r="A223" s="4"/>
      <c r="B223" s="4"/>
      <c r="C223" s="4"/>
    </row>
    <row r="224" spans="1:3" x14ac:dyDescent="0.2">
      <c r="A224" s="4"/>
      <c r="B224" s="4"/>
      <c r="C224" s="4"/>
    </row>
    <row r="225" spans="1:3" x14ac:dyDescent="0.2">
      <c r="A225" s="4"/>
      <c r="B225" s="4"/>
      <c r="C225" s="4"/>
    </row>
    <row r="226" spans="1:3" x14ac:dyDescent="0.2">
      <c r="A226" s="4"/>
      <c r="B226" s="4"/>
      <c r="C226" s="4"/>
    </row>
    <row r="227" spans="1:3" x14ac:dyDescent="0.2">
      <c r="A227" s="4"/>
      <c r="B227" s="4"/>
      <c r="C227" s="4"/>
    </row>
    <row r="228" spans="1:3" x14ac:dyDescent="0.2">
      <c r="A228" s="4"/>
      <c r="B228" s="4"/>
      <c r="C228" s="4"/>
    </row>
    <row r="229" spans="1:3" x14ac:dyDescent="0.2">
      <c r="A229" s="4"/>
      <c r="B229" s="4"/>
      <c r="C229" s="4"/>
    </row>
    <row r="230" spans="1:3" x14ac:dyDescent="0.2">
      <c r="A230" s="4"/>
      <c r="B230" s="4"/>
      <c r="C230" s="4"/>
    </row>
    <row r="231" spans="1:3" x14ac:dyDescent="0.2">
      <c r="A231" s="4"/>
      <c r="B231" s="4"/>
      <c r="C231" s="4"/>
    </row>
    <row r="232" spans="1:3" x14ac:dyDescent="0.2">
      <c r="A232" s="4"/>
      <c r="B232" s="4"/>
      <c r="C232" s="4"/>
    </row>
    <row r="233" spans="1:3" x14ac:dyDescent="0.2">
      <c r="A233" s="4"/>
      <c r="B233" s="4"/>
      <c r="C233" s="4"/>
    </row>
    <row r="234" spans="1:3" x14ac:dyDescent="0.2">
      <c r="A234" s="4"/>
      <c r="B234" s="4"/>
      <c r="C234" s="4"/>
    </row>
    <row r="235" spans="1:3" x14ac:dyDescent="0.2">
      <c r="A235" s="4"/>
      <c r="B235" s="4"/>
      <c r="C235" s="4"/>
    </row>
    <row r="236" spans="1:3" x14ac:dyDescent="0.2">
      <c r="A236" s="4"/>
      <c r="B236" s="4"/>
      <c r="C236" s="4"/>
    </row>
    <row r="237" spans="1:3" x14ac:dyDescent="0.2">
      <c r="A237" s="4"/>
      <c r="B237" s="4"/>
      <c r="C237" s="4"/>
    </row>
    <row r="238" spans="1:3" x14ac:dyDescent="0.2">
      <c r="A238" s="4"/>
      <c r="B238" s="4"/>
      <c r="C238" s="4"/>
    </row>
    <row r="239" spans="1:3" x14ac:dyDescent="0.2">
      <c r="A239" s="4"/>
      <c r="B239" s="4"/>
      <c r="C239" s="4"/>
    </row>
    <row r="240" spans="1:3" x14ac:dyDescent="0.2">
      <c r="A240" s="4"/>
      <c r="B240" s="4"/>
      <c r="C240" s="4"/>
    </row>
  </sheetData>
  <mergeCells count="9">
    <mergeCell ref="A2:I2"/>
    <mergeCell ref="A26:I26"/>
    <mergeCell ref="A50:I50"/>
    <mergeCell ref="A51:I51"/>
    <mergeCell ref="B53:I53"/>
    <mergeCell ref="A3:I3"/>
    <mergeCell ref="B5:I5"/>
    <mergeCell ref="A27:I27"/>
    <mergeCell ref="B29:I2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I27" sqref="I27:I28"/>
    </sheetView>
  </sheetViews>
  <sheetFormatPr defaultRowHeight="12.75" x14ac:dyDescent="0.2"/>
  <cols>
    <col min="1" max="1" width="9.140625" customWidth="1"/>
  </cols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DOTARS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gmalam</dc:creator>
  <cp:lastModifiedBy>FISHER Natalie</cp:lastModifiedBy>
  <cp:lastPrinted>2019-10-28T04:50:59Z</cp:lastPrinted>
  <dcterms:created xsi:type="dcterms:W3CDTF">2007-09-06T23:49:28Z</dcterms:created>
  <dcterms:modified xsi:type="dcterms:W3CDTF">2020-12-17T00:10:57Z</dcterms:modified>
</cp:coreProperties>
</file>