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For Publication\Website\Yearbook tables\3. Part C - Communications\"/>
    </mc:Choice>
  </mc:AlternateContent>
  <bookViews>
    <workbookView xWindow="0" yWindow="0" windowWidth="28800" windowHeight="14100"/>
  </bookViews>
  <sheets>
    <sheet name="Real" sheetId="3" r:id="rId1"/>
    <sheet name="Nominal" sheetId="1" r:id="rId2"/>
    <sheet name="CPI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1">Nominal!$A$1:$G$66</definedName>
    <definedName name="_xlnm.Print_Area" localSheetId="0">Real!$A$1:$H$65</definedName>
  </definedNames>
  <calcPr calcId="162913"/>
</workbook>
</file>

<file path=xl/calcChain.xml><?xml version="1.0" encoding="utf-8"?>
<calcChain xmlns="http://schemas.openxmlformats.org/spreadsheetml/2006/main">
  <c r="B11" i="2" l="1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G61" i="1"/>
  <c r="E61" i="1"/>
  <c r="C61" i="1"/>
  <c r="B61" i="1"/>
  <c r="G39" i="1"/>
  <c r="E39" i="1"/>
  <c r="C39" i="1"/>
  <c r="B39" i="1"/>
  <c r="G16" i="1"/>
  <c r="F16" i="1"/>
  <c r="E16" i="1"/>
  <c r="D16" i="1"/>
  <c r="C16" i="1"/>
  <c r="B16" i="1"/>
  <c r="D11" i="2"/>
  <c r="D13" i="2"/>
  <c r="D16" i="2"/>
  <c r="D19" i="2"/>
  <c r="D21" i="2"/>
  <c r="D24" i="2"/>
  <c r="D27" i="2"/>
  <c r="D29" i="2"/>
  <c r="F58" i="1"/>
  <c r="F59" i="1"/>
  <c r="F60" i="1"/>
  <c r="E60" i="1"/>
  <c r="E59" i="1"/>
  <c r="E58" i="1"/>
  <c r="G60" i="1"/>
  <c r="G59" i="1"/>
  <c r="G58" i="1"/>
  <c r="F38" i="1"/>
  <c r="F37" i="1"/>
  <c r="F36" i="1"/>
  <c r="G36" i="1"/>
  <c r="E38" i="1"/>
  <c r="E37" i="1"/>
  <c r="E36" i="1"/>
  <c r="G15" i="1"/>
  <c r="F15" i="1"/>
  <c r="B15" i="1"/>
  <c r="C11" i="2"/>
  <c r="C12" i="2"/>
  <c r="D12" i="2"/>
  <c r="C13" i="2"/>
  <c r="C14" i="2"/>
  <c r="D14" i="2"/>
  <c r="C15" i="2"/>
  <c r="D15" i="2"/>
  <c r="C16" i="2"/>
  <c r="C17" i="2"/>
  <c r="D17" i="2"/>
  <c r="C18" i="2"/>
  <c r="D18" i="2"/>
  <c r="C19" i="2"/>
  <c r="C20" i="2"/>
  <c r="D20" i="2"/>
  <c r="C21" i="2"/>
  <c r="C22" i="2"/>
  <c r="D22" i="2"/>
  <c r="C23" i="2"/>
  <c r="D23" i="2"/>
  <c r="C24" i="2"/>
  <c r="C25" i="2"/>
  <c r="D25" i="2"/>
  <c r="C26" i="2"/>
  <c r="D26" i="2"/>
  <c r="C27" i="2"/>
  <c r="C28" i="2"/>
  <c r="D28" i="2"/>
  <c r="C29" i="2"/>
  <c r="C30" i="2"/>
  <c r="D30" i="2"/>
  <c r="C31" i="2"/>
  <c r="D31" i="2"/>
  <c r="C59" i="1"/>
  <c r="B58" i="1"/>
  <c r="G35" i="1"/>
  <c r="B37" i="1"/>
  <c r="F12" i="1"/>
  <c r="F13" i="1"/>
  <c r="F14" i="1"/>
  <c r="G13" i="1"/>
  <c r="G12" i="1"/>
  <c r="D12" i="1"/>
  <c r="G14" i="1"/>
  <c r="B14" i="1"/>
  <c r="G57" i="1"/>
  <c r="F57" i="1"/>
  <c r="E57" i="1"/>
  <c r="C58" i="1"/>
  <c r="B57" i="1"/>
  <c r="C13" i="1"/>
  <c r="C12" i="1"/>
  <c r="B13" i="1"/>
  <c r="E12" i="1"/>
  <c r="B12" i="1"/>
  <c r="G56" i="1"/>
  <c r="D57" i="1"/>
  <c r="C57" i="1"/>
  <c r="B56" i="1"/>
  <c r="G11" i="1"/>
  <c r="B11" i="1"/>
  <c r="C11" i="1"/>
  <c r="B9" i="1"/>
  <c r="B10" i="1"/>
  <c r="C54" i="1"/>
  <c r="C55" i="1"/>
  <c r="B54" i="1"/>
  <c r="B55" i="1"/>
  <c r="G54" i="1"/>
  <c r="G55" i="1"/>
  <c r="F54" i="1"/>
  <c r="F55" i="1"/>
  <c r="F56" i="1"/>
  <c r="D54" i="1"/>
  <c r="D55" i="1"/>
  <c r="D56" i="1"/>
  <c r="G9" i="1"/>
  <c r="G10" i="1"/>
  <c r="F9" i="1"/>
  <c r="F10" i="1"/>
  <c r="F11" i="1"/>
  <c r="E11" i="1"/>
  <c r="E10" i="1"/>
  <c r="E9" i="1"/>
  <c r="D11" i="1"/>
  <c r="D10" i="1"/>
  <c r="D9" i="1"/>
  <c r="C10" i="1"/>
  <c r="C9" i="1"/>
  <c r="G53" i="1"/>
  <c r="F53" i="1"/>
  <c r="D53" i="1"/>
  <c r="C53" i="1"/>
  <c r="B53" i="1"/>
  <c r="F8" i="1"/>
  <c r="G8" i="1"/>
  <c r="E8" i="1"/>
  <c r="G52" i="1"/>
  <c r="G51" i="1"/>
  <c r="F52" i="1"/>
  <c r="F51" i="1"/>
  <c r="E52" i="1"/>
  <c r="D52" i="1"/>
  <c r="D51" i="1"/>
  <c r="B52" i="1"/>
  <c r="B51" i="1"/>
  <c r="G7" i="1"/>
  <c r="G6" i="1"/>
  <c r="F7" i="1"/>
  <c r="F6" i="1"/>
  <c r="E7" i="1"/>
  <c r="D8" i="1"/>
  <c r="D7" i="1"/>
  <c r="C7" i="1"/>
  <c r="C8" i="1"/>
  <c r="C6" i="1"/>
  <c r="B7" i="1"/>
  <c r="B8" i="1"/>
  <c r="B6" i="1"/>
  <c r="G50" i="1"/>
  <c r="F50" i="1"/>
  <c r="E50" i="1"/>
  <c r="D50" i="1"/>
  <c r="C51" i="1"/>
  <c r="C52" i="1"/>
  <c r="C50" i="1"/>
  <c r="B50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<sst xmlns="http://schemas.openxmlformats.org/spreadsheetml/2006/main" count="264" uniqueCount="66">
  <si>
    <t>Financial year</t>
  </si>
  <si>
    <t>2007-08</t>
  </si>
  <si>
    <t>$ million</t>
  </si>
  <si>
    <t>Broadcasting (except internet)</t>
  </si>
  <si>
    <t>Internet publishing and broadcasting</t>
  </si>
  <si>
    <t>Telecommunications services</t>
  </si>
  <si>
    <t>Internet service providers, web search portals and data processing services</t>
  </si>
  <si>
    <t>2008-09</t>
  </si>
  <si>
    <t>TOTAL information media and telecommunications industry</t>
  </si>
  <si>
    <t>2009-10</t>
  </si>
  <si>
    <t>np</t>
  </si>
  <si>
    <t>2010-11</t>
  </si>
  <si>
    <t>Publishing, motion picture and sound recording, and library and other information services (d)</t>
  </si>
  <si>
    <r>
      <t>(b) Estimate has a relative standard error between 10% and 25%.</t>
    </r>
    <r>
      <rPr>
        <sz val="10"/>
        <color indexed="10"/>
        <rFont val="Arial"/>
        <family val="2"/>
      </rPr>
      <t xml:space="preserve"> </t>
    </r>
  </si>
  <si>
    <t>(d) This series groups several industries into the one measure. Relative standard errors were calculated for component series, but are not available for the new measure.</t>
  </si>
  <si>
    <t>(f) Net capital expenditure represents expenditure on all forms of capital, net of depreciation of fixed capital. This measure of capital expenditure includes non-produced assets such as spectrum assets.</t>
  </si>
  <si>
    <t xml:space="preserve">(b) Estimate has a relative standard error between 10% and 25%, </t>
  </si>
  <si>
    <t>2011-12</t>
  </si>
  <si>
    <t>2012-13</t>
  </si>
  <si>
    <t>np  Not available for publication but included in total where applicable</t>
  </si>
  <si>
    <t>(c) Estimate has a relative standard error of 25% to 50 %</t>
  </si>
  <si>
    <t>2013-14</t>
  </si>
  <si>
    <t>Publishing, motion picture and sound recording, and library and other information services (c) (d)</t>
  </si>
  <si>
    <t>2014-15</t>
  </si>
  <si>
    <t>Table C 1.2a  Flow of new infrastructure—capital investment by selected communications industries—gross fixed capital formation (e)</t>
  </si>
  <si>
    <t>Table C 1.2c  Flow of new infrastructure—capital investment by selected communications industries—depreciation and amortisation</t>
  </si>
  <si>
    <t>Table C 1.2b  Flow of new infrastructure—capital investment by selected communications industries—net capital expenditure (f)</t>
  </si>
  <si>
    <t>2015-16</t>
  </si>
  <si>
    <r>
      <t xml:space="preserve">Internet publishing and broadcasting </t>
    </r>
    <r>
      <rPr>
        <sz val="10"/>
        <color indexed="10"/>
        <rFont val="Arial"/>
        <family val="2"/>
      </rPr>
      <t>(b)</t>
    </r>
  </si>
  <si>
    <r>
      <t xml:space="preserve">Internet service providers, web search portals and data processing services </t>
    </r>
    <r>
      <rPr>
        <sz val="10"/>
        <color indexed="10"/>
        <rFont val="Arial"/>
        <family val="2"/>
      </rPr>
      <t>(b)</t>
    </r>
  </si>
  <si>
    <t>NOTE: reference is from the ABS figures released 26 May 2016 http://www.abs.gov.au/AUSSTATS/abs@.nsf/DetailsPage/8155.02015-16?OpenDocument</t>
  </si>
  <si>
    <t>I have added the 2*(b)s into the table as the print copy is not colour coded</t>
  </si>
  <si>
    <t xml:space="preserve">(c) Estimate has a relative standard error of 25% to 50%. </t>
  </si>
  <si>
    <t xml:space="preserve">(e) Gross fixed capital expenditure represents expenditure on fixed assets that excludes repair and maintenance expenses, but includes all costs associated with own-account capital formation. Fixed assets include all produced assets (physical assets, cultivated assets and intellectual property products) that are used in processes of production for more than one year. Non-produced assets such as spectrum assets are not included in gross fixed capital formation. </t>
  </si>
  <si>
    <t>If previous figures have figures have been revised thay have been updated on the table</t>
  </si>
  <si>
    <t>I have added the (b) into the table as the print copy is not colour coded</t>
  </si>
  <si>
    <t>I have added the (c) and (b) into the table as the print copy is not colour coded</t>
  </si>
  <si>
    <t>1997-98</t>
  </si>
  <si>
    <t>1998-99</t>
  </si>
  <si>
    <t>1999-00</t>
  </si>
  <si>
    <t>2000–01</t>
  </si>
  <si>
    <t>2001–02</t>
  </si>
  <si>
    <t>2002–03</t>
  </si>
  <si>
    <t>2003–04</t>
  </si>
  <si>
    <t>2004–05</t>
  </si>
  <si>
    <t>2005–06</t>
  </si>
  <si>
    <t>2006–07</t>
  </si>
  <si>
    <t>2007–08</t>
  </si>
  <si>
    <t>2008–09</t>
  </si>
  <si>
    <t>2009–10</t>
  </si>
  <si>
    <t>2010–11</t>
  </si>
  <si>
    <t>2011–12</t>
  </si>
  <si>
    <t>2012–13</t>
  </si>
  <si>
    <t>2013–14</t>
  </si>
  <si>
    <t>2016-17</t>
  </si>
  <si>
    <t>2017-18</t>
  </si>
  <si>
    <t>CPI, 2017-18 prices</t>
  </si>
  <si>
    <t xml:space="preserve">Table C 1.2a  Flow of new infrastructure—capital investment by selected communications industries—gross fixed capital formation (e) </t>
  </si>
  <si>
    <t>Source: ABS (2019b).</t>
  </si>
  <si>
    <t>CPI, 2016-17 prices</t>
  </si>
  <si>
    <t>(b) 354</t>
  </si>
  <si>
    <t>Source: ABS (2019b), ABS (2019f).</t>
  </si>
  <si>
    <t>2018-19</t>
  </si>
  <si>
    <t>Source: ABS (2020b, 2020f).</t>
  </si>
  <si>
    <t>CPI 2018-19 prices</t>
  </si>
  <si>
    <t>$ million, 2018-19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</si>
</sst>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"/>
    <numFmt numFmtId="165" formatCode="0.000"/>
    <numFmt numFmtId="166" formatCode="mmm\-yyyy"/>
    <numFmt numFmtId="167" formatCode="0.0;\-0.0;0.0;@"/>
  </numFmts>
  <fonts count="12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rgb="FF0070C0"/>
      <name val="Arial"/>
      <family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9">
    <xf numFmtId="0" fontId="0" fillId="0" borderId="0" xfId="0"/>
    <xf numFmtId="0" fontId="0" fillId="0" borderId="0" xfId="0" applyBorder="1" applyAlignment="1"/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49" fontId="2" fillId="0" borderId="0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4" fontId="0" fillId="0" borderId="0" xfId="0" applyNumberFormat="1" applyFont="1" applyFill="1" applyBorder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right"/>
    </xf>
    <xf numFmtId="0" fontId="0" fillId="0" borderId="0" xfId="0" applyBorder="1" applyAlignment="1">
      <alignment horizontal="left" wrapText="1"/>
    </xf>
    <xf numFmtId="164" fontId="0" fillId="0" borderId="0" xfId="0" applyNumberFormat="1"/>
    <xf numFmtId="0" fontId="2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164" fontId="7" fillId="0" borderId="0" xfId="0" applyNumberFormat="1" applyFont="1" applyFill="1" applyBorder="1" applyAlignment="1" applyProtection="1">
      <alignment horizontal="right"/>
    </xf>
    <xf numFmtId="164" fontId="8" fillId="0" borderId="0" xfId="0" applyNumberFormat="1" applyFont="1" applyFill="1" applyBorder="1" applyAlignment="1" applyProtection="1">
      <alignment horizontal="right"/>
    </xf>
    <xf numFmtId="164" fontId="0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</xf>
    <xf numFmtId="0" fontId="1" fillId="0" borderId="0" xfId="0" applyFont="1" applyBorder="1" applyAlignment="1">
      <alignment horizontal="left" vertical="top" wrapText="1"/>
    </xf>
    <xf numFmtId="164" fontId="2" fillId="0" borderId="2" xfId="0" applyNumberFormat="1" applyFont="1" applyFill="1" applyBorder="1" applyAlignment="1" applyProtection="1">
      <alignment horizontal="right"/>
    </xf>
    <xf numFmtId="0" fontId="0" fillId="0" borderId="0" xfId="0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0" fillId="0" borderId="0" xfId="0" applyBorder="1"/>
    <xf numFmtId="164" fontId="0" fillId="0" borderId="0" xfId="0" applyNumberFormat="1" applyBorder="1"/>
    <xf numFmtId="164" fontId="9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/>
    </xf>
    <xf numFmtId="0" fontId="6" fillId="0" borderId="0" xfId="0" applyFont="1" applyAlignment="1">
      <alignment vertical="top" wrapText="1"/>
    </xf>
    <xf numFmtId="164" fontId="2" fillId="0" borderId="2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0" xfId="0" applyFill="1"/>
    <xf numFmtId="0" fontId="6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vertical="top" wrapText="1"/>
    </xf>
    <xf numFmtId="164" fontId="2" fillId="0" borderId="2" xfId="0" applyNumberFormat="1" applyFont="1" applyBorder="1"/>
    <xf numFmtId="0" fontId="6" fillId="0" borderId="0" xfId="0" applyFont="1" applyAlignment="1">
      <alignment vertical="top" wrapText="1"/>
    </xf>
    <xf numFmtId="0" fontId="8" fillId="0" borderId="0" xfId="0" applyFont="1"/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166" fontId="4" fillId="0" borderId="0" xfId="0" applyNumberFormat="1" applyFont="1" applyFill="1" applyAlignment="1"/>
    <xf numFmtId="167" fontId="4" fillId="0" borderId="1" xfId="1" applyNumberFormat="1" applyFont="1" applyFill="1" applyBorder="1" applyAlignment="1"/>
    <xf numFmtId="0" fontId="2" fillId="0" borderId="0" xfId="0" applyFont="1"/>
    <xf numFmtId="0" fontId="10" fillId="0" borderId="0" xfId="0" applyFont="1" applyFill="1" applyAlignment="1"/>
    <xf numFmtId="0" fontId="10" fillId="0" borderId="0" xfId="1" applyFont="1" applyFill="1" applyAlignment="1"/>
    <xf numFmtId="0" fontId="10" fillId="0" borderId="2" xfId="1" applyFont="1" applyFill="1" applyBorder="1" applyAlignment="1"/>
    <xf numFmtId="0" fontId="10" fillId="0" borderId="0" xfId="1" applyFont="1" applyFill="1" applyBorder="1" applyAlignment="1"/>
    <xf numFmtId="164" fontId="2" fillId="0" borderId="0" xfId="0" applyNumberFormat="1" applyFont="1" applyBorder="1"/>
    <xf numFmtId="2" fontId="0" fillId="0" borderId="0" xfId="0" applyNumberFormat="1"/>
    <xf numFmtId="0" fontId="11" fillId="0" borderId="0" xfId="0" applyFont="1" applyAlignment="1"/>
    <xf numFmtId="3" fontId="2" fillId="0" borderId="0" xfId="0" applyNumberFormat="1" applyFont="1" applyBorder="1" applyAlignment="1">
      <alignment vertical="top" wrapText="1"/>
    </xf>
    <xf numFmtId="3" fontId="2" fillId="0" borderId="2" xfId="0" applyNumberFormat="1" applyFont="1" applyBorder="1" applyAlignment="1">
      <alignment vertical="top" wrapText="1"/>
    </xf>
    <xf numFmtId="164" fontId="9" fillId="0" borderId="2" xfId="0" applyNumberFormat="1" applyFont="1" applyFill="1" applyBorder="1" applyAlignment="1" applyProtection="1">
      <alignment horizontal="right"/>
    </xf>
    <xf numFmtId="164" fontId="7" fillId="0" borderId="2" xfId="0" applyNumberFormat="1" applyFont="1" applyFill="1" applyBorder="1" applyAlignment="1" applyProtection="1">
      <alignment horizontal="right"/>
    </xf>
    <xf numFmtId="165" fontId="0" fillId="0" borderId="0" xfId="0" applyNumberFormat="1"/>
    <xf numFmtId="164" fontId="6" fillId="0" borderId="2" xfId="0" applyNumberFormat="1" applyFont="1" applyFill="1" applyBorder="1" applyAlignment="1" applyProtection="1">
      <alignment horizontal="right"/>
    </xf>
    <xf numFmtId="0" fontId="1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0" fillId="0" borderId="2" xfId="0" applyBorder="1" applyAlignment="1">
      <alignment wrapText="1"/>
    </xf>
    <xf numFmtId="0" fontId="2" fillId="0" borderId="0" xfId="0" applyFont="1" applyBorder="1" applyAlignment="1">
      <alignment vertical="top" wrapText="1"/>
    </xf>
  </cellXfs>
  <cellStyles count="2">
    <cellStyle name="Normal" xfId="0" builtinId="0"/>
    <cellStyle name="Normal 14 3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P&amp;R\BITRE\ISTARSS\Yearbook\Infrastructure%20Yearbook\DRAFT%20Yearbook\Part%204%20-%20Communications\DATA\2013_ABS_815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4%20-%20Communications/DATA/2020/81550do002_20181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4%20-%20Communications/DATA/2020/ABS_6401_Table07_CPI_2018_19USED202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4%20-%20Communications/DATA/2018/ABS_6401_Table07_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CBR1\Group\P&amp;R\BITRE\ISTARSS\Yearbook\Infrastructure%20Yearbook\DRAFT%20Yearbook\Part%204%20-%20Communications\DATA\2014_ABS_815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CBR1\Group\P&amp;R\BITRE\ISTARSS\Yearbook\Infrastructure%20Yearbook\DRAFT%20Yearbook\Part%204%20-%20Communications\DATA\2014_ABS_8155_May_Upd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CBR1\Group\P&amp;R\BITRE\ISTARSS\Yearbook\Infrastructure%20Yearbook\DRAFT%20Yearbook\Part%204%20-%20Communications\DATA\ABS_8155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4%20-%20Communications/DATA/ABS_8155.0_Table04_201415saved201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4%20-%20Communications/DATA/ABS_8155_201516(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4%20-%20Communications/DATA/ABS_8155_201516_table4_saved_201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4%20-%20Communications/DATA/2018/ABS_81550DOTABLE002_201617_download201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4%20-%20Communications/DATA/2019/81550do002_2017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30">
          <cell r="K330">
            <v>468</v>
          </cell>
          <cell r="R330">
            <v>494</v>
          </cell>
        </row>
        <row r="335">
          <cell r="K335">
            <v>499</v>
          </cell>
          <cell r="R335">
            <v>266</v>
          </cell>
        </row>
        <row r="340">
          <cell r="K340">
            <v>769</v>
          </cell>
          <cell r="R340">
            <v>455</v>
          </cell>
        </row>
        <row r="345">
          <cell r="K345">
            <v>33</v>
          </cell>
          <cell r="R345">
            <v>24</v>
          </cell>
        </row>
        <row r="346">
          <cell r="K346">
            <v>10</v>
          </cell>
        </row>
        <row r="347">
          <cell r="K347">
            <v>22</v>
          </cell>
        </row>
        <row r="350">
          <cell r="K350">
            <v>5833</v>
          </cell>
          <cell r="R350">
            <v>5804</v>
          </cell>
        </row>
        <row r="355">
          <cell r="K355">
            <v>222</v>
          </cell>
          <cell r="R355">
            <v>160</v>
          </cell>
        </row>
        <row r="360">
          <cell r="K360">
            <v>7</v>
          </cell>
          <cell r="R360">
            <v>13</v>
          </cell>
        </row>
        <row r="365">
          <cell r="K365">
            <v>7832</v>
          </cell>
          <cell r="R365">
            <v>7215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/>
      <sheetData sheetId="1"/>
      <sheetData sheetId="2"/>
      <sheetData sheetId="3"/>
      <sheetData sheetId="4">
        <row r="270">
          <cell r="R270">
            <v>279</v>
          </cell>
        </row>
        <row r="274">
          <cell r="R274">
            <v>301</v>
          </cell>
        </row>
        <row r="278">
          <cell r="K278">
            <v>741</v>
          </cell>
          <cell r="R278">
            <v>578</v>
          </cell>
          <cell r="U278">
            <v>808</v>
          </cell>
        </row>
        <row r="282">
          <cell r="K282">
            <v>162</v>
          </cell>
          <cell r="R282">
            <v>104</v>
          </cell>
          <cell r="U282">
            <v>109</v>
          </cell>
        </row>
        <row r="286">
          <cell r="R286">
            <v>12878</v>
          </cell>
        </row>
        <row r="290">
          <cell r="K290">
            <v>1459</v>
          </cell>
          <cell r="R290">
            <v>1107</v>
          </cell>
          <cell r="U290">
            <v>1296</v>
          </cell>
        </row>
        <row r="294">
          <cell r="R294">
            <v>18</v>
          </cell>
        </row>
        <row r="298">
          <cell r="K298">
            <v>13719</v>
          </cell>
          <cell r="R298">
            <v>15265</v>
          </cell>
          <cell r="U298">
            <v>16064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Data2"/>
      <sheetName val="Data3"/>
      <sheetName val="Data4"/>
      <sheetName val="Data5"/>
      <sheetName val="Data6"/>
      <sheetName val="Inquiries"/>
    </sheetNames>
    <sheetDataSet>
      <sheetData sheetId="0"/>
      <sheetData sheetId="1"/>
      <sheetData sheetId="2"/>
      <sheetData sheetId="3"/>
      <sheetData sheetId="4"/>
      <sheetData sheetId="5"/>
      <sheetData sheetId="6">
        <row r="305">
          <cell r="CV305">
            <v>0.58663745892661545</v>
          </cell>
        </row>
        <row r="306">
          <cell r="CV306">
            <v>0.59408543263964964</v>
          </cell>
        </row>
        <row r="307">
          <cell r="CV307">
            <v>0.60832420591456737</v>
          </cell>
        </row>
        <row r="308">
          <cell r="CV308">
            <v>0.644906900328587</v>
          </cell>
        </row>
        <row r="309">
          <cell r="CV309">
            <v>0.66330777656078865</v>
          </cell>
        </row>
        <row r="310">
          <cell r="CV310">
            <v>0.6832420591456736</v>
          </cell>
        </row>
        <row r="311">
          <cell r="CV311">
            <v>0.69967141292442492</v>
          </cell>
        </row>
        <row r="312">
          <cell r="CV312">
            <v>0.71653888280394307</v>
          </cell>
        </row>
        <row r="313">
          <cell r="CV313">
            <v>0.73953997809419503</v>
          </cell>
        </row>
        <row r="314">
          <cell r="CV314">
            <v>0.76144578313253009</v>
          </cell>
        </row>
        <row r="315">
          <cell r="CV315">
            <v>0.78707557502738212</v>
          </cell>
        </row>
        <row r="316">
          <cell r="CV316">
            <v>0.81161007667031759</v>
          </cell>
        </row>
        <row r="317">
          <cell r="CV317">
            <v>0.83044906900328597</v>
          </cell>
        </row>
        <row r="318">
          <cell r="CV318">
            <v>0.85629791894852136</v>
          </cell>
        </row>
        <row r="319">
          <cell r="CV319">
            <v>0.87601314348302295</v>
          </cell>
        </row>
        <row r="320">
          <cell r="CV320">
            <v>0.89594742606790811</v>
          </cell>
        </row>
        <row r="321">
          <cell r="CV321">
            <v>0.92026286966046011</v>
          </cell>
        </row>
        <row r="322">
          <cell r="CV322">
            <v>0.93603504928806136</v>
          </cell>
        </row>
        <row r="323">
          <cell r="CV323">
            <v>0.94895947426067917</v>
          </cell>
        </row>
        <row r="324">
          <cell r="CV324">
            <v>0.96516976998904702</v>
          </cell>
        </row>
        <row r="325">
          <cell r="CV325">
            <v>0.98378970427163204</v>
          </cell>
        </row>
        <row r="326">
          <cell r="CV326">
            <v>1</v>
          </cell>
        </row>
      </sheetData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Data2"/>
      <sheetName val="Data3"/>
      <sheetName val="Data4"/>
      <sheetName val="Data5"/>
      <sheetName val="Data6"/>
      <sheetName val="Inquiries"/>
    </sheetNames>
    <sheetDataSet>
      <sheetData sheetId="0"/>
      <sheetData sheetId="1"/>
      <sheetData sheetId="2"/>
      <sheetData sheetId="3"/>
      <sheetData sheetId="4"/>
      <sheetData sheetId="5"/>
      <sheetData sheetId="6">
        <row r="300">
          <cell r="CV300">
            <v>59.630371854820737</v>
          </cell>
        </row>
        <row r="301">
          <cell r="CV301">
            <v>60.387441549766208</v>
          </cell>
        </row>
        <row r="302">
          <cell r="CV302">
            <v>61.834780672456013</v>
          </cell>
        </row>
        <row r="303">
          <cell r="CV303">
            <v>65.553328879982175</v>
          </cell>
        </row>
        <row r="304">
          <cell r="CV304">
            <v>67.423736361612114</v>
          </cell>
        </row>
        <row r="305">
          <cell r="CV305">
            <v>69.450011133377856</v>
          </cell>
        </row>
        <row r="306">
          <cell r="CV306">
            <v>71.120017813404573</v>
          </cell>
        </row>
        <row r="307">
          <cell r="CV307">
            <v>72.834558004898682</v>
          </cell>
        </row>
        <row r="308">
          <cell r="CV308">
            <v>75.172567356936099</v>
          </cell>
        </row>
        <row r="309">
          <cell r="CV309">
            <v>77.39924293030505</v>
          </cell>
        </row>
        <row r="310">
          <cell r="CV310">
            <v>80.004453351146722</v>
          </cell>
        </row>
        <row r="311">
          <cell r="CV311">
            <v>82.49832999331997</v>
          </cell>
        </row>
        <row r="312">
          <cell r="CV312">
            <v>84.413270986417274</v>
          </cell>
        </row>
        <row r="313">
          <cell r="CV313">
            <v>87.040748162992642</v>
          </cell>
        </row>
        <row r="314">
          <cell r="CV314">
            <v>89.044756179024702</v>
          </cell>
        </row>
        <row r="315">
          <cell r="CV315">
            <v>91.071030950790473</v>
          </cell>
        </row>
        <row r="316">
          <cell r="CV316">
            <v>93.542640837230024</v>
          </cell>
        </row>
        <row r="317">
          <cell r="CV317">
            <v>95.145847250055652</v>
          </cell>
        </row>
        <row r="318">
          <cell r="CV318">
            <v>96.459585838343358</v>
          </cell>
        </row>
        <row r="319">
          <cell r="CV319">
            <v>98.107325762636364</v>
          </cell>
        </row>
        <row r="320">
          <cell r="CV320">
            <v>100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30">
          <cell r="K330">
            <v>512</v>
          </cell>
          <cell r="R330">
            <v>616</v>
          </cell>
        </row>
        <row r="331">
          <cell r="K331">
            <v>503</v>
          </cell>
          <cell r="R331">
            <v>427</v>
          </cell>
        </row>
        <row r="335">
          <cell r="K335">
            <v>218</v>
          </cell>
          <cell r="R335">
            <v>245</v>
          </cell>
        </row>
        <row r="336">
          <cell r="K336">
            <v>270</v>
          </cell>
          <cell r="R336">
            <v>158</v>
          </cell>
        </row>
        <row r="340">
          <cell r="K340">
            <v>821</v>
          </cell>
          <cell r="R340">
            <v>464</v>
          </cell>
        </row>
        <row r="341">
          <cell r="K341">
            <v>749</v>
          </cell>
          <cell r="R341">
            <v>427</v>
          </cell>
        </row>
        <row r="342">
          <cell r="R342">
            <v>421</v>
          </cell>
        </row>
        <row r="345">
          <cell r="R345">
            <v>19</v>
          </cell>
        </row>
        <row r="346">
          <cell r="R346">
            <v>26</v>
          </cell>
        </row>
        <row r="347">
          <cell r="R347">
            <v>34</v>
          </cell>
        </row>
        <row r="350">
          <cell r="K350">
            <v>6107</v>
          </cell>
        </row>
        <row r="351">
          <cell r="K351">
            <v>6306</v>
          </cell>
          <cell r="R351">
            <v>6693</v>
          </cell>
        </row>
        <row r="352">
          <cell r="R352">
            <v>7095</v>
          </cell>
        </row>
        <row r="356">
          <cell r="K356">
            <v>179</v>
          </cell>
          <cell r="R356">
            <v>171</v>
          </cell>
        </row>
        <row r="360">
          <cell r="K360">
            <v>10</v>
          </cell>
          <cell r="R360">
            <v>11</v>
          </cell>
        </row>
        <row r="361">
          <cell r="K361">
            <v>10</v>
          </cell>
          <cell r="R361">
            <v>6</v>
          </cell>
        </row>
        <row r="365">
          <cell r="K365">
            <v>7833</v>
          </cell>
          <cell r="R365">
            <v>8424</v>
          </cell>
        </row>
        <row r="366">
          <cell r="K366">
            <v>8039</v>
          </cell>
          <cell r="R366">
            <v>7908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68">
          <cell r="K268">
            <v>523</v>
          </cell>
          <cell r="R268">
            <v>461</v>
          </cell>
        </row>
        <row r="272">
          <cell r="K272">
            <v>173</v>
          </cell>
          <cell r="R272">
            <v>144</v>
          </cell>
        </row>
        <row r="276">
          <cell r="K276">
            <v>793</v>
          </cell>
        </row>
        <row r="280">
          <cell r="K280">
            <v>32</v>
          </cell>
        </row>
        <row r="284">
          <cell r="K284">
            <v>6552</v>
          </cell>
        </row>
        <row r="288">
          <cell r="R288">
            <v>209</v>
          </cell>
        </row>
        <row r="292">
          <cell r="K292">
            <v>4</v>
          </cell>
          <cell r="R292">
            <v>5</v>
          </cell>
        </row>
        <row r="296">
          <cell r="K296">
            <v>8283</v>
          </cell>
          <cell r="R296">
            <v>8370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68">
          <cell r="K268">
            <v>533</v>
          </cell>
          <cell r="R268">
            <v>519</v>
          </cell>
        </row>
        <row r="269">
          <cell r="K269">
            <v>576</v>
          </cell>
          <cell r="R269">
            <v>396</v>
          </cell>
        </row>
        <row r="270">
          <cell r="K270">
            <v>549</v>
          </cell>
          <cell r="R270">
            <v>526</v>
          </cell>
        </row>
        <row r="272">
          <cell r="K272">
            <v>217</v>
          </cell>
          <cell r="R272">
            <v>176</v>
          </cell>
        </row>
        <row r="273">
          <cell r="K273">
            <v>190</v>
          </cell>
          <cell r="R273">
            <v>217</v>
          </cell>
        </row>
        <row r="274">
          <cell r="K274">
            <v>229</v>
          </cell>
          <cell r="R274">
            <v>232</v>
          </cell>
        </row>
        <row r="276">
          <cell r="K276">
            <v>950</v>
          </cell>
          <cell r="R276">
            <v>317</v>
          </cell>
        </row>
        <row r="277">
          <cell r="K277">
            <v>1152</v>
          </cell>
          <cell r="R277">
            <v>262</v>
          </cell>
        </row>
        <row r="280">
          <cell r="K280">
            <v>34</v>
          </cell>
          <cell r="R280">
            <v>21</v>
          </cell>
        </row>
        <row r="281">
          <cell r="K281">
            <v>36</v>
          </cell>
          <cell r="R281">
            <v>32</v>
          </cell>
        </row>
        <row r="284">
          <cell r="K284">
            <v>6550</v>
          </cell>
          <cell r="R284">
            <v>7627</v>
          </cell>
        </row>
        <row r="285">
          <cell r="K285">
            <v>6838</v>
          </cell>
          <cell r="R285">
            <v>8387</v>
          </cell>
        </row>
        <row r="286">
          <cell r="K286">
            <v>7268</v>
          </cell>
          <cell r="R286">
            <v>8855</v>
          </cell>
        </row>
        <row r="288">
          <cell r="R288">
            <v>162</v>
          </cell>
        </row>
        <row r="289">
          <cell r="R289">
            <v>227</v>
          </cell>
        </row>
        <row r="290">
          <cell r="R290">
            <v>467</v>
          </cell>
        </row>
        <row r="292">
          <cell r="K292">
            <v>4</v>
          </cell>
          <cell r="R292">
            <v>4</v>
          </cell>
        </row>
        <row r="293">
          <cell r="K293">
            <v>6</v>
          </cell>
          <cell r="R293">
            <v>5</v>
          </cell>
        </row>
        <row r="294">
          <cell r="R294">
            <v>9</v>
          </cell>
        </row>
        <row r="296">
          <cell r="K296">
            <v>8592</v>
          </cell>
          <cell r="R296">
            <v>8825</v>
          </cell>
        </row>
        <row r="297">
          <cell r="K297">
            <v>9098</v>
          </cell>
          <cell r="R297">
            <v>9527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77">
          <cell r="K277">
            <v>1240</v>
          </cell>
          <cell r="R277">
            <v>481</v>
          </cell>
        </row>
        <row r="281">
          <cell r="R281">
            <v>60</v>
          </cell>
        </row>
        <row r="282">
          <cell r="K282">
            <v>37</v>
          </cell>
        </row>
        <row r="286">
          <cell r="K286">
            <v>7149</v>
          </cell>
        </row>
        <row r="297">
          <cell r="K297">
            <v>9667</v>
          </cell>
          <cell r="R297">
            <v>10629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77">
          <cell r="R277">
            <v>581</v>
          </cell>
        </row>
        <row r="289">
          <cell r="R289">
            <v>483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/>
      <sheetData sheetId="1"/>
      <sheetData sheetId="2"/>
      <sheetData sheetId="3"/>
      <sheetData sheetId="4">
        <row r="269">
          <cell r="K269">
            <v>532</v>
          </cell>
        </row>
        <row r="273">
          <cell r="K273">
            <v>274</v>
          </cell>
        </row>
        <row r="277">
          <cell r="K277">
            <v>1234</v>
          </cell>
        </row>
        <row r="278">
          <cell r="R278">
            <v>520</v>
          </cell>
        </row>
        <row r="281">
          <cell r="R281">
            <v>100</v>
          </cell>
        </row>
        <row r="282">
          <cell r="K282">
            <v>37</v>
          </cell>
          <cell r="R282">
            <v>39</v>
          </cell>
        </row>
        <row r="289">
          <cell r="K289">
            <v>369</v>
          </cell>
        </row>
        <row r="293">
          <cell r="K293">
            <v>6</v>
          </cell>
        </row>
        <row r="297">
          <cell r="K297">
            <v>9601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/>
      <sheetData sheetId="1"/>
      <sheetData sheetId="2"/>
      <sheetData sheetId="3"/>
      <sheetData sheetId="4">
        <row r="268">
          <cell r="R268">
            <v>363</v>
          </cell>
        </row>
        <row r="269">
          <cell r="R269">
            <v>322</v>
          </cell>
        </row>
        <row r="270">
          <cell r="R270">
            <v>322</v>
          </cell>
        </row>
        <row r="272">
          <cell r="R272">
            <v>264</v>
          </cell>
        </row>
        <row r="273">
          <cell r="R273">
            <v>291</v>
          </cell>
        </row>
        <row r="274">
          <cell r="R274">
            <v>266</v>
          </cell>
        </row>
        <row r="277">
          <cell r="K277">
            <v>1338</v>
          </cell>
        </row>
        <row r="278">
          <cell r="R278">
            <v>461</v>
          </cell>
          <cell r="U278">
            <v>491</v>
          </cell>
        </row>
        <row r="282">
          <cell r="K282">
            <v>110</v>
          </cell>
        </row>
        <row r="284">
          <cell r="R284">
            <v>9350</v>
          </cell>
        </row>
        <row r="292">
          <cell r="R292">
            <v>-16</v>
          </cell>
        </row>
        <row r="293">
          <cell r="R293">
            <v>4</v>
          </cell>
        </row>
        <row r="294">
          <cell r="R294">
            <v>4</v>
          </cell>
        </row>
        <row r="296">
          <cell r="R296">
            <v>11125</v>
          </cell>
          <cell r="U296">
            <v>11669</v>
          </cell>
        </row>
        <row r="297">
          <cell r="R297">
            <v>12065</v>
          </cell>
        </row>
        <row r="298">
          <cell r="R298">
            <v>14269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</sheetNames>
    <sheetDataSet>
      <sheetData sheetId="0"/>
      <sheetData sheetId="1"/>
      <sheetData sheetId="2"/>
      <sheetData sheetId="3"/>
      <sheetData sheetId="4">
        <row r="268">
          <cell r="K268">
            <v>468</v>
          </cell>
        </row>
        <row r="269">
          <cell r="K269">
            <v>338</v>
          </cell>
          <cell r="U269">
            <v>539</v>
          </cell>
        </row>
        <row r="270">
          <cell r="R270">
            <v>327</v>
          </cell>
          <cell r="U270">
            <v>337</v>
          </cell>
        </row>
        <row r="272">
          <cell r="K272">
            <v>220</v>
          </cell>
          <cell r="U272">
            <v>305</v>
          </cell>
        </row>
        <row r="273">
          <cell r="K273">
            <v>233</v>
          </cell>
          <cell r="U273">
            <v>426</v>
          </cell>
        </row>
        <row r="274">
          <cell r="K274">
            <v>239</v>
          </cell>
          <cell r="R274">
            <v>285</v>
          </cell>
          <cell r="U274">
            <v>319</v>
          </cell>
        </row>
        <row r="278">
          <cell r="R278">
            <v>552</v>
          </cell>
        </row>
        <row r="288">
          <cell r="K288">
            <v>376</v>
          </cell>
          <cell r="U288">
            <v>764</v>
          </cell>
        </row>
        <row r="289">
          <cell r="K289">
            <v>695</v>
          </cell>
          <cell r="U289">
            <v>1664</v>
          </cell>
        </row>
        <row r="290">
          <cell r="K290">
            <v>986</v>
          </cell>
          <cell r="U290">
            <v>2974</v>
          </cell>
        </row>
        <row r="292">
          <cell r="K292">
            <v>13</v>
          </cell>
        </row>
        <row r="293">
          <cell r="K293">
            <v>8</v>
          </cell>
        </row>
        <row r="294">
          <cell r="K294">
            <v>4</v>
          </cell>
          <cell r="R294">
            <v>5</v>
          </cell>
        </row>
        <row r="296">
          <cell r="K296">
            <v>9677</v>
          </cell>
          <cell r="U296">
            <v>12753</v>
          </cell>
        </row>
        <row r="297">
          <cell r="K297">
            <v>10822</v>
          </cell>
        </row>
        <row r="298">
          <cell r="K298">
            <v>11856</v>
          </cell>
          <cell r="R298">
            <v>15568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topLeftCell="A40" workbookViewId="0">
      <selection activeCell="C60" sqref="C60"/>
    </sheetView>
  </sheetViews>
  <sheetFormatPr defaultRowHeight="12.75" x14ac:dyDescent="0.2"/>
  <cols>
    <col min="1" max="1" width="15.7109375" customWidth="1"/>
    <col min="2" max="7" width="20.7109375" customWidth="1"/>
  </cols>
  <sheetData>
    <row r="1" spans="1:9" x14ac:dyDescent="0.2">
      <c r="A1" s="6"/>
      <c r="B1" s="1"/>
      <c r="C1" s="1"/>
      <c r="D1" s="1"/>
      <c r="E1" s="1"/>
      <c r="F1" s="1"/>
      <c r="G1" s="1"/>
    </row>
    <row r="2" spans="1:9" ht="13.5" customHeight="1" x14ac:dyDescent="0.2">
      <c r="A2" s="59" t="s">
        <v>24</v>
      </c>
      <c r="B2" s="60"/>
      <c r="C2" s="60"/>
      <c r="D2" s="60"/>
      <c r="E2" s="60"/>
      <c r="F2" s="60"/>
      <c r="G2" s="60"/>
    </row>
    <row r="3" spans="1:9" ht="63.75" x14ac:dyDescent="0.2">
      <c r="A3" s="12" t="s">
        <v>0</v>
      </c>
      <c r="B3" s="7" t="s">
        <v>3</v>
      </c>
      <c r="C3" s="8" t="s">
        <v>28</v>
      </c>
      <c r="D3" s="7" t="s">
        <v>5</v>
      </c>
      <c r="E3" s="8" t="s">
        <v>29</v>
      </c>
      <c r="F3" s="8" t="s">
        <v>22</v>
      </c>
      <c r="G3" s="8" t="s">
        <v>8</v>
      </c>
    </row>
    <row r="4" spans="1:9" x14ac:dyDescent="0.2">
      <c r="A4" s="3"/>
      <c r="B4" s="61" t="s">
        <v>65</v>
      </c>
      <c r="C4" s="62"/>
      <c r="D4" s="62"/>
      <c r="E4" s="62"/>
      <c r="F4" s="62"/>
      <c r="G4" s="62"/>
    </row>
    <row r="5" spans="1:9" x14ac:dyDescent="0.2">
      <c r="A5" s="4" t="s">
        <v>1</v>
      </c>
      <c r="B5" s="9">
        <v>578.08934038408029</v>
      </c>
      <c r="C5" s="9">
        <v>30.492624547731705</v>
      </c>
      <c r="D5" s="9">
        <v>7374.1330364597843</v>
      </c>
      <c r="E5" s="11">
        <v>203.2841636515447</v>
      </c>
      <c r="F5" s="17">
        <v>982.11661564152541</v>
      </c>
      <c r="G5" s="9">
        <v>9166.8452546618446</v>
      </c>
    </row>
    <row r="6" spans="1:9" x14ac:dyDescent="0.2">
      <c r="A6" s="4" t="s">
        <v>7</v>
      </c>
      <c r="B6" s="9">
        <v>571.70310391363023</v>
      </c>
      <c r="C6" s="11">
        <v>23.410256410256412</v>
      </c>
      <c r="D6" s="9" t="s">
        <v>10</v>
      </c>
      <c r="E6" s="10" t="s">
        <v>10</v>
      </c>
      <c r="F6" s="17">
        <v>1074.4075573549258</v>
      </c>
      <c r="G6" s="9">
        <v>10379.368421052632</v>
      </c>
    </row>
    <row r="7" spans="1:9" x14ac:dyDescent="0.2">
      <c r="A7" s="4" t="s">
        <v>9</v>
      </c>
      <c r="B7" s="9">
        <v>514.17963597995242</v>
      </c>
      <c r="C7" s="11">
        <v>31.308361909786331</v>
      </c>
      <c r="D7" s="9">
        <v>8059.4948562384589</v>
      </c>
      <c r="E7" s="11">
        <v>205.91268794513317</v>
      </c>
      <c r="F7" s="17">
        <v>711.66314956475856</v>
      </c>
      <c r="G7" s="9">
        <v>9522.5586916380889</v>
      </c>
    </row>
    <row r="8" spans="1:9" x14ac:dyDescent="0.2">
      <c r="A8" s="4" t="s">
        <v>11</v>
      </c>
      <c r="B8" s="9">
        <v>491.65131747249939</v>
      </c>
      <c r="C8" s="11">
        <v>39.705807111793298</v>
      </c>
      <c r="D8" s="9">
        <v>8285.6676899462782</v>
      </c>
      <c r="E8" s="11">
        <v>244.07393195190585</v>
      </c>
      <c r="F8" s="17">
        <v>712.36889229982103</v>
      </c>
      <c r="G8" s="9">
        <v>9774.6354566385271</v>
      </c>
    </row>
    <row r="9" spans="1:9" x14ac:dyDescent="0.2">
      <c r="A9" s="4" t="s">
        <v>17</v>
      </c>
      <c r="B9" s="9">
        <v>361.86671667916983</v>
      </c>
      <c r="C9" s="11">
        <v>23.972243060765191</v>
      </c>
      <c r="D9" s="9">
        <v>8706.490372593149</v>
      </c>
      <c r="E9" s="11">
        <v>184.92873218304578</v>
      </c>
      <c r="F9" s="17">
        <v>797.9332333083272</v>
      </c>
      <c r="G9" s="9">
        <v>10074.049762440611</v>
      </c>
      <c r="I9" s="38"/>
    </row>
    <row r="10" spans="1:9" x14ac:dyDescent="0.2">
      <c r="A10" s="4" t="s">
        <v>18</v>
      </c>
      <c r="B10" s="9">
        <v>292.4278728606356</v>
      </c>
      <c r="C10" s="11">
        <v>35.716381418092901</v>
      </c>
      <c r="D10" s="9">
        <v>9361.0403422982872</v>
      </c>
      <c r="E10" s="11">
        <v>253.36308068459653</v>
      </c>
      <c r="F10" s="17">
        <v>689.77261613691917</v>
      </c>
      <c r="G10" s="9">
        <v>10633.436430317846</v>
      </c>
      <c r="I10" s="38"/>
    </row>
    <row r="11" spans="1:9" x14ac:dyDescent="0.2">
      <c r="A11" s="4" t="s">
        <v>21</v>
      </c>
      <c r="B11" s="9">
        <v>522.6767436324684</v>
      </c>
      <c r="C11" s="9">
        <v>65.198762199476306</v>
      </c>
      <c r="D11" s="9">
        <v>9622.2506546060449</v>
      </c>
      <c r="E11" s="11">
        <v>507.46369911925723</v>
      </c>
      <c r="F11" s="17">
        <v>833.45751011663879</v>
      </c>
      <c r="G11" s="9">
        <v>11549.960723637227</v>
      </c>
      <c r="I11" s="38"/>
    </row>
    <row r="12" spans="1:9" s="24" customFormat="1" x14ac:dyDescent="0.2">
      <c r="A12" s="4" t="s">
        <v>23</v>
      </c>
      <c r="B12" s="9">
        <v>620.70325298385217</v>
      </c>
      <c r="C12" s="11">
        <v>106.83360636555115</v>
      </c>
      <c r="D12" s="9">
        <v>9988.9421951790318</v>
      </c>
      <c r="E12" s="11">
        <v>516.00631874561202</v>
      </c>
      <c r="F12" s="17">
        <v>652.75333489351738</v>
      </c>
      <c r="G12" s="9">
        <v>11885.238708167564</v>
      </c>
    </row>
    <row r="13" spans="1:9" x14ac:dyDescent="0.2">
      <c r="A13" s="4" t="s">
        <v>27</v>
      </c>
      <c r="B13" s="9">
        <v>547.96860572483831</v>
      </c>
      <c r="C13" s="11">
        <v>41.097645429362878</v>
      </c>
      <c r="D13" s="9">
        <v>10833.971606648198</v>
      </c>
      <c r="E13" s="11">
        <v>637.54039704524462</v>
      </c>
      <c r="F13" s="17">
        <v>650.18582640812554</v>
      </c>
      <c r="G13" s="9">
        <v>12713.925438596489</v>
      </c>
    </row>
    <row r="14" spans="1:9" x14ac:dyDescent="0.2">
      <c r="A14" s="4" t="s">
        <v>54</v>
      </c>
      <c r="B14" s="9">
        <v>477.63617793917393</v>
      </c>
      <c r="C14" s="9">
        <v>68.381752156150711</v>
      </c>
      <c r="D14" s="9">
        <v>12570.845438039039</v>
      </c>
      <c r="E14" s="9">
        <v>1370.7433045846574</v>
      </c>
      <c r="F14" s="17">
        <v>613.36359509759427</v>
      </c>
      <c r="G14" s="9">
        <v>14783.927598729008</v>
      </c>
    </row>
    <row r="15" spans="1:9" x14ac:dyDescent="0.2">
      <c r="A15" s="4" t="s">
        <v>55</v>
      </c>
      <c r="B15" s="9">
        <v>561.09552438209744</v>
      </c>
      <c r="C15" s="9">
        <v>114.86194611445111</v>
      </c>
      <c r="D15" s="9">
        <v>12166.217991538631</v>
      </c>
      <c r="E15" s="9">
        <v>2355.1781340458692</v>
      </c>
      <c r="F15" s="17">
        <v>627.16655533288792</v>
      </c>
      <c r="G15" s="9">
        <v>15824.520151413939</v>
      </c>
      <c r="H15" s="32"/>
    </row>
    <row r="16" spans="1:9" x14ac:dyDescent="0.2">
      <c r="A16" s="4" t="s">
        <v>62</v>
      </c>
      <c r="B16" s="9">
        <v>578</v>
      </c>
      <c r="C16" s="9">
        <v>104</v>
      </c>
      <c r="D16" s="9">
        <v>12878</v>
      </c>
      <c r="E16" s="9">
        <v>1107</v>
      </c>
      <c r="F16" s="17">
        <v>598</v>
      </c>
      <c r="G16" s="9">
        <v>15265</v>
      </c>
      <c r="H16" s="32"/>
    </row>
    <row r="17" spans="1:9" ht="13.5" customHeight="1" x14ac:dyDescent="0.2">
      <c r="A17" s="63" t="s">
        <v>13</v>
      </c>
      <c r="B17" s="63"/>
      <c r="C17" s="63"/>
      <c r="D17" s="63"/>
      <c r="E17" s="63"/>
      <c r="F17" s="63"/>
      <c r="G17" s="63"/>
    </row>
    <row r="18" spans="1:9" ht="12.75" customHeight="1" x14ac:dyDescent="0.2">
      <c r="A18" s="64" t="s">
        <v>32</v>
      </c>
      <c r="B18" s="64"/>
      <c r="C18" s="64"/>
      <c r="D18" s="64"/>
      <c r="E18" s="64"/>
      <c r="F18" s="37"/>
      <c r="G18" s="37"/>
    </row>
    <row r="19" spans="1:9" x14ac:dyDescent="0.2">
      <c r="A19" s="14" t="s">
        <v>14</v>
      </c>
    </row>
    <row r="20" spans="1:9" ht="42.75" customHeight="1" x14ac:dyDescent="0.2">
      <c r="A20" s="65" t="s">
        <v>33</v>
      </c>
      <c r="B20" s="65"/>
      <c r="C20" s="65"/>
      <c r="D20" s="65"/>
      <c r="E20" s="65"/>
      <c r="F20" s="65"/>
      <c r="G20" s="65"/>
    </row>
    <row r="21" spans="1:9" ht="12.75" customHeight="1" x14ac:dyDescent="0.2">
      <c r="A21" s="28" t="s">
        <v>19</v>
      </c>
      <c r="B21" s="27"/>
      <c r="C21" s="27"/>
      <c r="D21" s="27"/>
      <c r="E21" s="27"/>
      <c r="F21" s="27"/>
      <c r="G21" s="27"/>
    </row>
    <row r="22" spans="1:9" x14ac:dyDescent="0.2">
      <c r="A22" s="58" t="s">
        <v>63</v>
      </c>
      <c r="B22" s="58"/>
      <c r="C22" s="58"/>
      <c r="D22" s="58"/>
      <c r="E22" s="58"/>
      <c r="F22" s="58"/>
      <c r="G22" s="58"/>
    </row>
    <row r="24" spans="1:9" ht="13.5" customHeight="1" x14ac:dyDescent="0.2">
      <c r="A24" s="6"/>
      <c r="B24" s="1"/>
      <c r="C24" s="1"/>
      <c r="D24" s="1"/>
      <c r="E24" s="1"/>
      <c r="F24" s="1"/>
      <c r="G24" s="1"/>
    </row>
    <row r="25" spans="1:9" x14ac:dyDescent="0.2">
      <c r="A25" s="59" t="s">
        <v>26</v>
      </c>
      <c r="B25" s="67"/>
      <c r="C25" s="67"/>
      <c r="D25" s="67"/>
      <c r="E25" s="67"/>
      <c r="F25" s="67"/>
      <c r="G25" s="67"/>
    </row>
    <row r="26" spans="1:9" ht="63.75" x14ac:dyDescent="0.2">
      <c r="A26" s="2" t="s">
        <v>0</v>
      </c>
      <c r="B26" s="7" t="s">
        <v>3</v>
      </c>
      <c r="C26" s="7" t="s">
        <v>4</v>
      </c>
      <c r="D26" s="7" t="s">
        <v>5</v>
      </c>
      <c r="E26" s="8" t="s">
        <v>6</v>
      </c>
      <c r="F26" s="8" t="s">
        <v>12</v>
      </c>
      <c r="G26" s="8" t="s">
        <v>8</v>
      </c>
    </row>
    <row r="27" spans="1:9" x14ac:dyDescent="0.2">
      <c r="A27" s="3"/>
      <c r="B27" s="61" t="s">
        <v>65</v>
      </c>
      <c r="C27" s="62"/>
      <c r="D27" s="62"/>
      <c r="E27" s="62"/>
      <c r="F27" s="62"/>
      <c r="G27" s="62"/>
    </row>
    <row r="28" spans="1:9" x14ac:dyDescent="0.2">
      <c r="A28" s="4" t="s">
        <v>1</v>
      </c>
      <c r="B28" s="10">
        <v>1666.9301419426668</v>
      </c>
      <c r="C28" s="10">
        <v>33.033676593376015</v>
      </c>
      <c r="D28" s="10" t="s">
        <v>10</v>
      </c>
      <c r="E28" s="10">
        <v>743.2577233509603</v>
      </c>
      <c r="F28" s="10">
        <v>697.51878652936284</v>
      </c>
      <c r="G28" s="10">
        <v>10973.533259114947</v>
      </c>
    </row>
    <row r="29" spans="1:9" x14ac:dyDescent="0.2">
      <c r="A29" s="4" t="s">
        <v>7</v>
      </c>
      <c r="B29" s="10">
        <v>585.25641025641028</v>
      </c>
      <c r="C29" s="10" t="s">
        <v>10</v>
      </c>
      <c r="D29" s="10" t="s">
        <v>10</v>
      </c>
      <c r="E29" s="10" t="s">
        <v>10</v>
      </c>
      <c r="F29" s="10">
        <v>936.41025641025647</v>
      </c>
      <c r="G29" s="10">
        <v>10585.132253711203</v>
      </c>
    </row>
    <row r="30" spans="1:9" x14ac:dyDescent="0.2">
      <c r="A30" s="4" t="s">
        <v>9</v>
      </c>
      <c r="B30" s="10">
        <v>538.2629912951727</v>
      </c>
      <c r="C30" s="10" t="s">
        <v>10</v>
      </c>
      <c r="D30" s="10">
        <v>8098.0282247428104</v>
      </c>
      <c r="E30" s="10">
        <v>272.14191506198893</v>
      </c>
      <c r="F30" s="10">
        <v>873.02163017673422</v>
      </c>
      <c r="G30" s="10">
        <v>9832.0298074386701</v>
      </c>
      <c r="H30" s="10"/>
    </row>
    <row r="31" spans="1:9" x14ac:dyDescent="0.2">
      <c r="A31" s="4" t="s">
        <v>11</v>
      </c>
      <c r="B31" s="10">
        <v>439.09951394218479</v>
      </c>
      <c r="C31" s="10">
        <v>-159.99104630340241</v>
      </c>
      <c r="D31" s="10">
        <v>8499.3783576362239</v>
      </c>
      <c r="E31" s="11" t="s">
        <v>60</v>
      </c>
      <c r="F31" s="10">
        <v>703.02634944998726</v>
      </c>
      <c r="G31" s="10">
        <v>9851.7114351496548</v>
      </c>
    </row>
    <row r="32" spans="1:9" x14ac:dyDescent="0.2">
      <c r="A32" s="4" t="s">
        <v>17</v>
      </c>
      <c r="B32" s="10" t="s">
        <v>10</v>
      </c>
      <c r="C32" s="10">
        <v>33.104526131532886</v>
      </c>
      <c r="D32" s="10" t="s">
        <v>10</v>
      </c>
      <c r="E32" s="10" t="s">
        <v>10</v>
      </c>
      <c r="F32" s="10">
        <v>875.55763940985253</v>
      </c>
      <c r="G32" s="10">
        <v>10574.042260565142</v>
      </c>
      <c r="I32" s="38"/>
    </row>
    <row r="33" spans="1:9" x14ac:dyDescent="0.2">
      <c r="A33" s="4" t="s">
        <v>18</v>
      </c>
      <c r="B33" s="10">
        <v>292.4278728606356</v>
      </c>
      <c r="C33" s="10" t="s">
        <v>10</v>
      </c>
      <c r="D33" s="10" t="s">
        <v>10</v>
      </c>
      <c r="E33" s="10" t="s">
        <v>10</v>
      </c>
      <c r="F33" s="10">
        <v>758.97310513447428</v>
      </c>
      <c r="G33" s="10" t="s">
        <v>10</v>
      </c>
      <c r="I33" s="38"/>
    </row>
    <row r="34" spans="1:9" x14ac:dyDescent="0.2">
      <c r="A34" s="4" t="s">
        <v>21</v>
      </c>
      <c r="B34" s="10">
        <v>580.26898357533912</v>
      </c>
      <c r="C34" s="10">
        <v>33.686027136396092</v>
      </c>
      <c r="D34" s="10" t="s">
        <v>10</v>
      </c>
      <c r="E34" s="10">
        <v>716.09973815758144</v>
      </c>
      <c r="F34" s="10">
        <v>888.8764579861936</v>
      </c>
      <c r="G34" s="10" t="s">
        <v>10</v>
      </c>
      <c r="I34" s="38"/>
    </row>
    <row r="35" spans="1:9" x14ac:dyDescent="0.2">
      <c r="A35" s="4" t="s">
        <v>23</v>
      </c>
      <c r="B35" s="10" t="s">
        <v>10</v>
      </c>
      <c r="C35" s="10" t="s">
        <v>10</v>
      </c>
      <c r="D35" s="10" t="s">
        <v>10</v>
      </c>
      <c r="E35" s="10" t="s">
        <v>10</v>
      </c>
      <c r="F35" s="10" t="s">
        <v>10</v>
      </c>
      <c r="G35" s="10">
        <v>12466.413526796163</v>
      </c>
    </row>
    <row r="36" spans="1:9" x14ac:dyDescent="0.2">
      <c r="A36" s="4" t="s">
        <v>27</v>
      </c>
      <c r="B36" s="10">
        <v>629.11011080332401</v>
      </c>
      <c r="C36" s="10" t="s">
        <v>10</v>
      </c>
      <c r="D36" s="10" t="s">
        <v>10</v>
      </c>
      <c r="E36" s="11">
        <v>805.0923361034163</v>
      </c>
      <c r="F36" s="10">
        <v>321.40466297322246</v>
      </c>
      <c r="G36" s="10">
        <v>13438.930055401661</v>
      </c>
    </row>
    <row r="37" spans="1:9" x14ac:dyDescent="0.2">
      <c r="A37" s="4" t="s">
        <v>54</v>
      </c>
      <c r="B37" s="10">
        <v>508.71879255560606</v>
      </c>
      <c r="C37" s="10" t="s">
        <v>10</v>
      </c>
      <c r="D37" s="10" t="s">
        <v>10</v>
      </c>
      <c r="E37" s="10">
        <v>1724.0490240581028</v>
      </c>
      <c r="F37" s="10">
        <v>999.824103495234</v>
      </c>
      <c r="G37" s="10" t="s">
        <v>10</v>
      </c>
    </row>
    <row r="38" spans="1:9" ht="12.75" customHeight="1" x14ac:dyDescent="0.2">
      <c r="A38" s="4" t="s">
        <v>55</v>
      </c>
      <c r="B38" s="10" t="s">
        <v>10</v>
      </c>
      <c r="C38" s="10" t="s">
        <v>10</v>
      </c>
      <c r="D38" s="10" t="s">
        <v>10</v>
      </c>
      <c r="E38" s="10">
        <v>3023.0037853484741</v>
      </c>
      <c r="F38" s="10">
        <v>666.80917390336219</v>
      </c>
      <c r="G38" s="10" t="s">
        <v>10</v>
      </c>
    </row>
    <row r="39" spans="1:9" ht="12.75" customHeight="1" x14ac:dyDescent="0.2">
      <c r="A39" s="5" t="s">
        <v>62</v>
      </c>
      <c r="B39" s="21">
        <v>808</v>
      </c>
      <c r="C39" s="21">
        <v>109.00000000000001</v>
      </c>
      <c r="D39" s="21" t="s">
        <v>10</v>
      </c>
      <c r="E39" s="57">
        <v>1296</v>
      </c>
      <c r="F39" s="21" t="s">
        <v>10</v>
      </c>
      <c r="G39" s="21">
        <v>16063.999999999998</v>
      </c>
    </row>
    <row r="40" spans="1:9" x14ac:dyDescent="0.2">
      <c r="A40" s="66" t="s">
        <v>13</v>
      </c>
      <c r="B40" s="66"/>
      <c r="C40" s="66"/>
      <c r="D40" s="66"/>
      <c r="E40" s="66"/>
      <c r="F40" s="66"/>
      <c r="G40" s="66"/>
    </row>
    <row r="41" spans="1:9" ht="12.6" customHeight="1" x14ac:dyDescent="0.2">
      <c r="A41" s="14" t="s">
        <v>14</v>
      </c>
    </row>
    <row r="42" spans="1:9" ht="12.95" customHeight="1" x14ac:dyDescent="0.2">
      <c r="A42" s="68" t="s">
        <v>15</v>
      </c>
      <c r="B42" s="68"/>
      <c r="C42" s="68"/>
      <c r="D42" s="68"/>
      <c r="E42" s="68"/>
      <c r="F42" s="68"/>
      <c r="G42" s="68"/>
    </row>
    <row r="43" spans="1:9" x14ac:dyDescent="0.2">
      <c r="A43" s="28" t="s">
        <v>19</v>
      </c>
      <c r="B43" s="28"/>
      <c r="C43" s="28"/>
      <c r="D43" s="28"/>
      <c r="E43" s="28"/>
      <c r="F43" s="28"/>
      <c r="G43" s="28"/>
    </row>
    <row r="44" spans="1:9" ht="13.5" customHeight="1" x14ac:dyDescent="0.2">
      <c r="A44" s="58" t="s">
        <v>63</v>
      </c>
      <c r="B44" s="58"/>
      <c r="C44" s="58"/>
      <c r="D44" s="58"/>
      <c r="E44" s="58"/>
      <c r="F44" s="58"/>
      <c r="G44" s="58"/>
    </row>
    <row r="45" spans="1:9" x14ac:dyDescent="0.2">
      <c r="A45" s="20"/>
      <c r="B45" s="22"/>
      <c r="C45" s="22"/>
      <c r="D45" s="22"/>
      <c r="E45" s="22"/>
      <c r="F45" s="22"/>
      <c r="G45" s="22"/>
    </row>
    <row r="46" spans="1:9" x14ac:dyDescent="0.2">
      <c r="A46" s="6"/>
      <c r="B46" s="1"/>
      <c r="C46" s="1"/>
      <c r="D46" s="1"/>
      <c r="E46" s="1"/>
      <c r="F46" s="1"/>
      <c r="G46" s="1"/>
    </row>
    <row r="47" spans="1:9" x14ac:dyDescent="0.2">
      <c r="A47" s="59" t="s">
        <v>25</v>
      </c>
      <c r="B47" s="67"/>
      <c r="C47" s="67"/>
      <c r="D47" s="67"/>
      <c r="E47" s="67"/>
      <c r="F47" s="67"/>
      <c r="G47" s="67"/>
    </row>
    <row r="48" spans="1:9" ht="63.75" x14ac:dyDescent="0.2">
      <c r="A48" s="2" t="s">
        <v>0</v>
      </c>
      <c r="B48" s="7" t="s">
        <v>3</v>
      </c>
      <c r="C48" s="7" t="s">
        <v>4</v>
      </c>
      <c r="D48" s="7" t="s">
        <v>5</v>
      </c>
      <c r="E48" s="8" t="s">
        <v>6</v>
      </c>
      <c r="F48" s="8" t="s">
        <v>12</v>
      </c>
      <c r="G48" s="8" t="s">
        <v>8</v>
      </c>
      <c r="H48" s="10"/>
    </row>
    <row r="49" spans="1:9" x14ac:dyDescent="0.2">
      <c r="A49" s="3"/>
      <c r="B49" s="61" t="s">
        <v>65</v>
      </c>
      <c r="C49" s="62"/>
      <c r="D49" s="62"/>
      <c r="E49" s="62"/>
      <c r="F49" s="62"/>
      <c r="G49" s="62"/>
      <c r="H49" s="10"/>
    </row>
    <row r="50" spans="1:9" x14ac:dyDescent="0.2">
      <c r="A50" s="4" t="s">
        <v>1</v>
      </c>
      <c r="B50" s="10">
        <v>977.03451155023674</v>
      </c>
      <c r="C50" s="11">
        <v>41.927358753131095</v>
      </c>
      <c r="D50" s="10">
        <v>7410.9782911216271</v>
      </c>
      <c r="E50" s="10">
        <v>282.05677706651829</v>
      </c>
      <c r="F50" s="10">
        <v>1237.4923462287784</v>
      </c>
      <c r="G50" s="10">
        <v>9950.7598107431131</v>
      </c>
      <c r="H50" s="10"/>
    </row>
    <row r="51" spans="1:9" x14ac:dyDescent="0.2">
      <c r="A51" s="4" t="s">
        <v>7</v>
      </c>
      <c r="B51" s="10">
        <v>1011.569500674764</v>
      </c>
      <c r="C51" s="10">
        <v>12.321187584345481</v>
      </c>
      <c r="D51" s="10">
        <v>7524.5492577597843</v>
      </c>
      <c r="E51" s="17">
        <v>189.7462887989204</v>
      </c>
      <c r="F51" s="10">
        <v>911.76788124156565</v>
      </c>
      <c r="G51" s="10">
        <v>9651.1862348178147</v>
      </c>
      <c r="H51" s="10"/>
      <c r="I51" s="38"/>
    </row>
    <row r="52" spans="1:9" x14ac:dyDescent="0.2">
      <c r="A52" s="4" t="s">
        <v>9</v>
      </c>
      <c r="B52" s="10">
        <v>901.92165655499855</v>
      </c>
      <c r="C52" s="10">
        <v>26.491690846742284</v>
      </c>
      <c r="D52" s="10">
        <v>7593.4819308889455</v>
      </c>
      <c r="E52" s="10">
        <v>215.54603007122131</v>
      </c>
      <c r="F52" s="10">
        <v>942.86336059087307</v>
      </c>
      <c r="G52" s="10">
        <v>9680.3046689527819</v>
      </c>
      <c r="H52" s="10"/>
      <c r="I52" s="38"/>
    </row>
    <row r="53" spans="1:9" x14ac:dyDescent="0.2">
      <c r="A53" s="4" t="s">
        <v>11</v>
      </c>
      <c r="B53" s="10">
        <v>926.07955998976729</v>
      </c>
      <c r="C53" s="10">
        <v>37.370171399334865</v>
      </c>
      <c r="D53" s="10">
        <v>7651.5425940138148</v>
      </c>
      <c r="E53" s="11">
        <v>241.73829623944744</v>
      </c>
      <c r="F53" s="10">
        <v>817.47249936045034</v>
      </c>
      <c r="G53" s="10">
        <v>9673.0353031465856</v>
      </c>
      <c r="H53" s="10"/>
      <c r="I53" s="38"/>
    </row>
    <row r="54" spans="1:9" x14ac:dyDescent="0.2">
      <c r="A54" s="4" t="s">
        <v>17</v>
      </c>
      <c r="B54" s="10">
        <v>1084.4586146536635</v>
      </c>
      <c r="C54" s="10">
        <v>38.812203050762697</v>
      </c>
      <c r="D54" s="10">
        <v>7477.0567641910475</v>
      </c>
      <c r="E54" s="11">
        <v>348.16829207301828</v>
      </c>
      <c r="F54" s="10">
        <v>860.7176794198549</v>
      </c>
      <c r="G54" s="10">
        <v>9808.0720180045028</v>
      </c>
      <c r="H54" s="10"/>
    </row>
    <row r="55" spans="1:9" x14ac:dyDescent="0.2">
      <c r="A55" s="4" t="s">
        <v>18</v>
      </c>
      <c r="B55" s="10">
        <v>1285.7897310513445</v>
      </c>
      <c r="C55" s="10">
        <v>40.180929095354514</v>
      </c>
      <c r="D55" s="10">
        <v>7632.1442542787263</v>
      </c>
      <c r="E55" s="17">
        <v>334.84107579462096</v>
      </c>
      <c r="F55" s="10">
        <v>861.65770171149131</v>
      </c>
      <c r="G55" s="10">
        <v>10154.61369193154</v>
      </c>
      <c r="H55" s="10"/>
    </row>
    <row r="56" spans="1:9" x14ac:dyDescent="0.2">
      <c r="A56" s="4" t="s">
        <v>21</v>
      </c>
      <c r="B56" s="10">
        <v>1347.4410854558437</v>
      </c>
      <c r="C56" s="10" t="s">
        <v>10</v>
      </c>
      <c r="D56" s="10">
        <v>7897.7433944298964</v>
      </c>
      <c r="E56" s="11">
        <v>366.19971435372526</v>
      </c>
      <c r="F56" s="10">
        <v>845.41061651987604</v>
      </c>
      <c r="G56" s="10">
        <v>10504.607236372291</v>
      </c>
      <c r="H56" s="10"/>
    </row>
    <row r="57" spans="1:9" x14ac:dyDescent="0.2">
      <c r="A57" s="4" t="s">
        <v>23</v>
      </c>
      <c r="B57" s="10">
        <v>1318.326702550901</v>
      </c>
      <c r="C57" s="10">
        <v>39.528434355253921</v>
      </c>
      <c r="D57" s="10">
        <v>7637.5345190732505</v>
      </c>
      <c r="E57" s="10">
        <v>394.21600748888369</v>
      </c>
      <c r="F57" s="10">
        <v>867.48888368827522</v>
      </c>
      <c r="G57" s="10">
        <v>10257.094547156565</v>
      </c>
      <c r="H57" s="10"/>
    </row>
    <row r="58" spans="1:9" x14ac:dyDescent="0.2">
      <c r="A58" s="4" t="s">
        <v>27</v>
      </c>
      <c r="B58" s="10">
        <v>1409.9653739612186</v>
      </c>
      <c r="C58" s="10">
        <v>38.990073868882732</v>
      </c>
      <c r="D58" s="10">
        <v>7613.6022622345326</v>
      </c>
      <c r="E58" s="10">
        <v>396.22345337026775</v>
      </c>
      <c r="F58" s="10">
        <v>738.70383194829174</v>
      </c>
      <c r="G58" s="10">
        <v>10197.484995383193</v>
      </c>
    </row>
    <row r="59" spans="1:9" x14ac:dyDescent="0.2">
      <c r="A59" s="4" t="s">
        <v>54</v>
      </c>
      <c r="B59" s="10">
        <v>1409.0785292782573</v>
      </c>
      <c r="C59" s="10">
        <v>113.96958692691786</v>
      </c>
      <c r="D59" s="10">
        <v>8369.512029051295</v>
      </c>
      <c r="E59" s="10">
        <v>720.08057194734465</v>
      </c>
      <c r="F59" s="10">
        <v>599.89446209714038</v>
      </c>
      <c r="G59" s="10">
        <v>11212.535179300954</v>
      </c>
    </row>
    <row r="60" spans="1:9" ht="12.6" customHeight="1" x14ac:dyDescent="0.2">
      <c r="A60" s="4" t="s">
        <v>55</v>
      </c>
      <c r="B60" s="10">
        <v>1347.8490313961254</v>
      </c>
      <c r="C60" s="10">
        <v>116.89490091293698</v>
      </c>
      <c r="D60" s="10" t="s">
        <v>10</v>
      </c>
      <c r="E60" s="10">
        <v>1002.2467156535292</v>
      </c>
      <c r="F60" s="10">
        <v>247.004008016032</v>
      </c>
      <c r="G60" s="10">
        <v>12051.35604542418</v>
      </c>
    </row>
    <row r="61" spans="1:9" ht="12.6" customHeight="1" x14ac:dyDescent="0.2">
      <c r="A61" s="5" t="s">
        <v>62</v>
      </c>
      <c r="B61" s="21">
        <v>741</v>
      </c>
      <c r="C61" s="57">
        <v>162</v>
      </c>
      <c r="D61" s="21" t="s">
        <v>10</v>
      </c>
      <c r="E61" s="21">
        <v>1459</v>
      </c>
      <c r="F61" s="21" t="s">
        <v>10</v>
      </c>
      <c r="G61" s="21">
        <v>13719</v>
      </c>
    </row>
    <row r="62" spans="1:9" ht="12.95" customHeight="1" x14ac:dyDescent="0.2">
      <c r="A62" s="66" t="s">
        <v>16</v>
      </c>
      <c r="B62" s="66"/>
      <c r="C62" s="66"/>
      <c r="D62" s="66"/>
      <c r="E62" s="66"/>
      <c r="F62" s="66"/>
      <c r="G62" s="66"/>
    </row>
    <row r="63" spans="1:9" x14ac:dyDescent="0.2">
      <c r="A63" s="64" t="s">
        <v>20</v>
      </c>
      <c r="B63" s="64"/>
      <c r="C63" s="64"/>
      <c r="D63" s="64"/>
      <c r="E63" s="37"/>
      <c r="F63" s="37"/>
      <c r="G63" s="37"/>
    </row>
    <row r="64" spans="1:9" x14ac:dyDescent="0.2">
      <c r="A64" s="23" t="s">
        <v>14</v>
      </c>
      <c r="B64" s="24"/>
      <c r="C64" s="24"/>
      <c r="D64" s="24"/>
      <c r="E64" s="24"/>
      <c r="F64" s="24"/>
      <c r="G64" s="24"/>
    </row>
    <row r="65" spans="1:7" ht="12.75" customHeight="1" x14ac:dyDescent="0.2">
      <c r="A65" s="58" t="s">
        <v>63</v>
      </c>
      <c r="B65" s="58"/>
      <c r="C65" s="58"/>
      <c r="D65" s="58"/>
      <c r="E65" s="58"/>
      <c r="F65" s="58"/>
      <c r="G65" s="58"/>
    </row>
  </sheetData>
  <mergeCells count="16">
    <mergeCell ref="B49:G49"/>
    <mergeCell ref="A62:G62"/>
    <mergeCell ref="A63:D63"/>
    <mergeCell ref="A65:G65"/>
    <mergeCell ref="A25:G25"/>
    <mergeCell ref="B27:G27"/>
    <mergeCell ref="A40:G40"/>
    <mergeCell ref="A42:G42"/>
    <mergeCell ref="A44:G44"/>
    <mergeCell ref="A47:G47"/>
    <mergeCell ref="A22:G22"/>
    <mergeCell ref="A2:G2"/>
    <mergeCell ref="B4:G4"/>
    <mergeCell ref="A17:G17"/>
    <mergeCell ref="A18:E18"/>
    <mergeCell ref="A20:G2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8" orientation="landscape" r:id="rId1"/>
  <headerFooter alignWithMargins="0"/>
  <rowBreaks count="2" manualBreakCount="2">
    <brk id="23" max="7" man="1"/>
    <brk id="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25" workbookViewId="0">
      <selection activeCell="B61" sqref="B57:B61"/>
    </sheetView>
  </sheetViews>
  <sheetFormatPr defaultRowHeight="12.75" x14ac:dyDescent="0.2"/>
  <cols>
    <col min="1" max="1" width="15.7109375" customWidth="1"/>
    <col min="2" max="7" width="20.7109375" customWidth="1"/>
  </cols>
  <sheetData>
    <row r="1" spans="1:9" x14ac:dyDescent="0.2">
      <c r="A1" s="6"/>
      <c r="B1" s="1"/>
      <c r="C1" s="1"/>
      <c r="D1" s="1"/>
      <c r="E1" s="1"/>
      <c r="F1" s="1"/>
      <c r="G1" s="1"/>
    </row>
    <row r="2" spans="1:9" ht="13.5" customHeight="1" x14ac:dyDescent="0.2">
      <c r="A2" s="59" t="s">
        <v>57</v>
      </c>
      <c r="B2" s="60"/>
      <c r="C2" s="60"/>
      <c r="D2" s="60"/>
      <c r="E2" s="60"/>
      <c r="F2" s="60"/>
      <c r="G2" s="60"/>
    </row>
    <row r="3" spans="1:9" ht="63.75" x14ac:dyDescent="0.2">
      <c r="A3" s="12" t="s">
        <v>0</v>
      </c>
      <c r="B3" s="7" t="s">
        <v>3</v>
      </c>
      <c r="C3" s="8" t="s">
        <v>28</v>
      </c>
      <c r="D3" s="7" t="s">
        <v>5</v>
      </c>
      <c r="E3" s="8" t="s">
        <v>29</v>
      </c>
      <c r="F3" s="8" t="s">
        <v>22</v>
      </c>
      <c r="G3" s="8" t="s">
        <v>8</v>
      </c>
    </row>
    <row r="4" spans="1:9" x14ac:dyDescent="0.2">
      <c r="A4" s="3"/>
      <c r="B4" s="62" t="s">
        <v>2</v>
      </c>
      <c r="C4" s="62"/>
      <c r="D4" s="62"/>
      <c r="E4" s="62"/>
      <c r="F4" s="62"/>
      <c r="G4" s="62"/>
    </row>
    <row r="5" spans="1:9" x14ac:dyDescent="0.2">
      <c r="A5" s="4" t="s">
        <v>1</v>
      </c>
      <c r="B5" s="9">
        <f>[1]Table_4!$R340</f>
        <v>455</v>
      </c>
      <c r="C5" s="9">
        <f>[1]Table_4!$R345</f>
        <v>24</v>
      </c>
      <c r="D5" s="9">
        <f>[1]Table_4!$R350</f>
        <v>5804</v>
      </c>
      <c r="E5" s="11">
        <f>[1]Table_4!$R355</f>
        <v>160</v>
      </c>
      <c r="F5" s="17">
        <f>[1]Table_4!$R330+[1]Table_4!$R335+[1]Table_4!$R360</f>
        <v>773</v>
      </c>
      <c r="G5" s="13">
        <f>[1]Table_4!$R365</f>
        <v>7215</v>
      </c>
    </row>
    <row r="6" spans="1:9" x14ac:dyDescent="0.2">
      <c r="A6" s="4" t="s">
        <v>7</v>
      </c>
      <c r="B6" s="9">
        <f>[2]Table_4!$R340</f>
        <v>464</v>
      </c>
      <c r="C6" s="16">
        <f>[2]Table_4!$R345</f>
        <v>19</v>
      </c>
      <c r="D6" s="10" t="s">
        <v>10</v>
      </c>
      <c r="E6" s="10" t="s">
        <v>10</v>
      </c>
      <c r="F6" s="17">
        <f>[2]Table_4!$R330+[2]Table_4!$R335+[2]Table_4!$R360</f>
        <v>872</v>
      </c>
      <c r="G6" s="13">
        <f>[2]Table_4!$R365</f>
        <v>8424</v>
      </c>
    </row>
    <row r="7" spans="1:9" x14ac:dyDescent="0.2">
      <c r="A7" s="4" t="s">
        <v>9</v>
      </c>
      <c r="B7" s="9">
        <f>[2]Table_4!$R341</f>
        <v>427</v>
      </c>
      <c r="C7" s="16">
        <f>[2]Table_4!$R346</f>
        <v>26</v>
      </c>
      <c r="D7" s="9">
        <f>[2]Table_4!$R351</f>
        <v>6693</v>
      </c>
      <c r="E7" s="11">
        <f>[2]Table_4!$R356</f>
        <v>171</v>
      </c>
      <c r="F7" s="17">
        <f>[2]Table_4!$R331+[2]Table_4!$R336+[2]Table_4!$R361</f>
        <v>591</v>
      </c>
      <c r="G7" s="13">
        <f>[2]Table_4!$R366</f>
        <v>7908</v>
      </c>
    </row>
    <row r="8" spans="1:9" x14ac:dyDescent="0.2">
      <c r="A8" s="4" t="s">
        <v>11</v>
      </c>
      <c r="B8" s="9">
        <f>[2]Table_4!$R342</f>
        <v>421</v>
      </c>
      <c r="C8" s="16">
        <f>[2]Table_4!$R347</f>
        <v>34</v>
      </c>
      <c r="D8" s="9">
        <f>[2]Table_4!$R352</f>
        <v>7095</v>
      </c>
      <c r="E8" s="11">
        <f>[3]Table_4!$R$288</f>
        <v>209</v>
      </c>
      <c r="F8" s="17">
        <f>[3]Table_4!$R268+[3]Table_4!$R272+[3]Table_4!$R292</f>
        <v>610</v>
      </c>
      <c r="G8" s="13">
        <f>[3]Table_4!$R$296</f>
        <v>8370</v>
      </c>
    </row>
    <row r="9" spans="1:9" x14ac:dyDescent="0.2">
      <c r="A9" s="4" t="s">
        <v>17</v>
      </c>
      <c r="B9" s="9">
        <f>[4]Table_4!$R276</f>
        <v>317</v>
      </c>
      <c r="C9" s="29">
        <f>[4]Table_4!$R$280</f>
        <v>21</v>
      </c>
      <c r="D9" s="9">
        <f>[4]Table_4!$R$284</f>
        <v>7627</v>
      </c>
      <c r="E9" s="29">
        <f>[4]Table_4!$R$288</f>
        <v>162</v>
      </c>
      <c r="F9" s="17">
        <f>[4]Table_4!$R268+[4]Table_4!$R272+[4]Table_4!$R292</f>
        <v>699</v>
      </c>
      <c r="G9" s="25">
        <f>[4]Table_4!$R296</f>
        <v>8825</v>
      </c>
      <c r="I9" s="38" t="s">
        <v>30</v>
      </c>
    </row>
    <row r="10" spans="1:9" x14ac:dyDescent="0.2">
      <c r="A10" s="4" t="s">
        <v>18</v>
      </c>
      <c r="B10" s="9">
        <f>[4]Table_4!$R277</f>
        <v>262</v>
      </c>
      <c r="C10" s="29">
        <f>[4]Table_4!$R$281</f>
        <v>32</v>
      </c>
      <c r="D10" s="9">
        <f>[4]Table_4!$R$285</f>
        <v>8387</v>
      </c>
      <c r="E10" s="29">
        <f>[4]Table_4!$R$289</f>
        <v>227</v>
      </c>
      <c r="F10" s="17">
        <f>[4]Table_4!$R269+[4]Table_4!$R273+[4]Table_4!$R293</f>
        <v>618</v>
      </c>
      <c r="G10" s="25">
        <f>[4]Table_4!$R297</f>
        <v>9527</v>
      </c>
      <c r="I10" s="38" t="s">
        <v>31</v>
      </c>
    </row>
    <row r="11" spans="1:9" x14ac:dyDescent="0.2">
      <c r="A11" s="4" t="s">
        <v>21</v>
      </c>
      <c r="B11" s="9">
        <f>[5]Table_4!$R$277</f>
        <v>481</v>
      </c>
      <c r="C11" s="10">
        <f>[5]Table_4!$R$281</f>
        <v>60</v>
      </c>
      <c r="D11" s="9">
        <f>[4]Table_4!$R$286</f>
        <v>8855</v>
      </c>
      <c r="E11" s="33">
        <f>[4]Table_4!$R$290</f>
        <v>467</v>
      </c>
      <c r="F11" s="17">
        <f>[4]Table_4!$R270+[4]Table_4!$R274+[4]Table_4!$R294</f>
        <v>767</v>
      </c>
      <c r="G11" s="25">
        <f>[5]Table_4!$R$297</f>
        <v>10629</v>
      </c>
      <c r="I11" s="38" t="s">
        <v>34</v>
      </c>
    </row>
    <row r="12" spans="1:9" s="24" customFormat="1" x14ac:dyDescent="0.2">
      <c r="A12" s="4" t="s">
        <v>23</v>
      </c>
      <c r="B12" s="9">
        <f>[6]Table_4!$R$277</f>
        <v>581</v>
      </c>
      <c r="C12" s="35">
        <f>[7]Table_4!$R$281</f>
        <v>100</v>
      </c>
      <c r="D12" s="9">
        <f>[8]Table_4!$R$284</f>
        <v>9350</v>
      </c>
      <c r="E12" s="35">
        <f>[6]Table_4!$R$289</f>
        <v>483</v>
      </c>
      <c r="F12" s="17">
        <f>[8]Table_4!$R268+[8]Table_4!$R292+[8]Table_4!$R272</f>
        <v>611</v>
      </c>
      <c r="G12" s="25">
        <f>[8]Table_4!$R$296</f>
        <v>11125</v>
      </c>
    </row>
    <row r="13" spans="1:9" x14ac:dyDescent="0.2">
      <c r="A13" s="4" t="s">
        <v>27</v>
      </c>
      <c r="B13" s="10">
        <f>[7]Table_4!$R$278</f>
        <v>520</v>
      </c>
      <c r="C13" s="35">
        <f>[7]Table_4!$R$282</f>
        <v>39</v>
      </c>
      <c r="D13" s="10">
        <v>10281</v>
      </c>
      <c r="E13" s="35">
        <v>605</v>
      </c>
      <c r="F13" s="17">
        <f>[8]Table_4!$R269+[8]Table_4!$R293+[8]Table_4!$R273</f>
        <v>617</v>
      </c>
      <c r="G13" s="49">
        <f>[8]Table_4!$R$297</f>
        <v>12065</v>
      </c>
    </row>
    <row r="14" spans="1:9" x14ac:dyDescent="0.2">
      <c r="A14" s="4" t="s">
        <v>54</v>
      </c>
      <c r="B14" s="10">
        <f>[8]Table_4!$R$278</f>
        <v>461</v>
      </c>
      <c r="C14" s="52">
        <v>66</v>
      </c>
      <c r="D14" s="10">
        <v>12133</v>
      </c>
      <c r="E14" s="10">
        <v>1323</v>
      </c>
      <c r="F14" s="17">
        <f>[8]Table_4!$R270+[8]Table_4!$R294+[8]Table_4!$R274</f>
        <v>592</v>
      </c>
      <c r="G14" s="49">
        <f>[8]Table_4!$R$298</f>
        <v>14269</v>
      </c>
    </row>
    <row r="15" spans="1:9" x14ac:dyDescent="0.2">
      <c r="A15" s="4" t="s">
        <v>55</v>
      </c>
      <c r="B15" s="10">
        <f>[9]Table_4!$R$278</f>
        <v>552</v>
      </c>
      <c r="C15" s="52">
        <v>113</v>
      </c>
      <c r="D15" s="10">
        <v>11969</v>
      </c>
      <c r="E15" s="10">
        <v>2317</v>
      </c>
      <c r="F15" s="17">
        <f>[9]Table_4!$R$270+[9]Table_4!$R$274+[9]Table_4!$R$294</f>
        <v>617</v>
      </c>
      <c r="G15" s="49">
        <f>[9]Table_4!$R$298</f>
        <v>15568</v>
      </c>
    </row>
    <row r="16" spans="1:9" x14ac:dyDescent="0.2">
      <c r="A16" s="5" t="s">
        <v>62</v>
      </c>
      <c r="B16" s="21">
        <f>[10]Table_4!$R$278</f>
        <v>578</v>
      </c>
      <c r="C16" s="53">
        <f>[10]Table_4!$R$282</f>
        <v>104</v>
      </c>
      <c r="D16" s="21">
        <f>[10]Table_4!$R$286</f>
        <v>12878</v>
      </c>
      <c r="E16" s="21">
        <f>[10]Table_4!$R$290</f>
        <v>1107</v>
      </c>
      <c r="F16" s="19">
        <f>SUM([10]Table_4!$R$274+[10]Table_4!$R$294)+[10]Table_4!$R$270</f>
        <v>598</v>
      </c>
      <c r="G16" s="36">
        <f>[10]Table_4!$R$298</f>
        <v>15265</v>
      </c>
    </row>
    <row r="17" spans="1:8" x14ac:dyDescent="0.2">
      <c r="A17" s="66" t="s">
        <v>13</v>
      </c>
      <c r="B17" s="66"/>
      <c r="C17" s="66"/>
      <c r="D17" s="66"/>
      <c r="E17" s="66"/>
      <c r="F17" s="66"/>
      <c r="G17" s="66"/>
      <c r="H17" s="32"/>
    </row>
    <row r="18" spans="1:8" ht="13.5" customHeight="1" x14ac:dyDescent="0.2">
      <c r="A18" s="64" t="s">
        <v>32</v>
      </c>
      <c r="B18" s="64"/>
      <c r="C18" s="64"/>
      <c r="D18" s="64"/>
      <c r="E18" s="64"/>
      <c r="F18" s="15"/>
      <c r="G18" s="15"/>
    </row>
    <row r="19" spans="1:8" ht="12.75" customHeight="1" x14ac:dyDescent="0.2">
      <c r="A19" s="14" t="s">
        <v>14</v>
      </c>
    </row>
    <row r="20" spans="1:8" ht="38.25" customHeight="1" x14ac:dyDescent="0.2">
      <c r="A20" s="65" t="s">
        <v>33</v>
      </c>
      <c r="B20" s="65"/>
      <c r="C20" s="65"/>
      <c r="D20" s="65"/>
      <c r="E20" s="65"/>
      <c r="F20" s="65"/>
      <c r="G20" s="65"/>
    </row>
    <row r="21" spans="1:8" x14ac:dyDescent="0.2">
      <c r="A21" s="28" t="s">
        <v>19</v>
      </c>
      <c r="B21" s="27"/>
      <c r="C21" s="27"/>
      <c r="D21" s="27"/>
      <c r="E21" s="27"/>
      <c r="F21" s="27"/>
      <c r="G21" s="27"/>
    </row>
    <row r="22" spans="1:8" ht="12.75" customHeight="1" x14ac:dyDescent="0.2">
      <c r="A22" s="58" t="s">
        <v>58</v>
      </c>
      <c r="B22" s="58"/>
      <c r="C22" s="58"/>
      <c r="D22" s="58"/>
      <c r="E22" s="58"/>
      <c r="F22" s="58"/>
      <c r="G22" s="58"/>
    </row>
    <row r="24" spans="1:8" x14ac:dyDescent="0.2">
      <c r="A24" s="6"/>
      <c r="B24" s="1"/>
      <c r="C24" s="1"/>
      <c r="D24" s="1"/>
      <c r="E24" s="1"/>
      <c r="F24" s="1"/>
      <c r="G24" s="1"/>
    </row>
    <row r="25" spans="1:8" ht="13.5" customHeight="1" x14ac:dyDescent="0.2">
      <c r="A25" s="59" t="s">
        <v>26</v>
      </c>
      <c r="B25" s="67"/>
      <c r="C25" s="67"/>
      <c r="D25" s="67"/>
      <c r="E25" s="67"/>
      <c r="F25" s="67"/>
      <c r="G25" s="67"/>
    </row>
    <row r="26" spans="1:8" ht="63.75" x14ac:dyDescent="0.2">
      <c r="A26" s="2" t="s">
        <v>0</v>
      </c>
      <c r="B26" s="7" t="s">
        <v>3</v>
      </c>
      <c r="C26" s="7" t="s">
        <v>4</v>
      </c>
      <c r="D26" s="7" t="s">
        <v>5</v>
      </c>
      <c r="E26" s="8" t="s">
        <v>6</v>
      </c>
      <c r="F26" s="8" t="s">
        <v>12</v>
      </c>
      <c r="G26" s="8" t="s">
        <v>8</v>
      </c>
    </row>
    <row r="27" spans="1:8" x14ac:dyDescent="0.2">
      <c r="A27" s="3"/>
      <c r="B27" s="62" t="s">
        <v>2</v>
      </c>
      <c r="C27" s="62"/>
      <c r="D27" s="62"/>
      <c r="E27" s="62"/>
      <c r="F27" s="62"/>
      <c r="G27" s="62"/>
    </row>
    <row r="28" spans="1:8" x14ac:dyDescent="0.2">
      <c r="A28" s="4" t="s">
        <v>1</v>
      </c>
      <c r="B28" s="10">
        <v>1312</v>
      </c>
      <c r="C28" s="10">
        <v>26</v>
      </c>
      <c r="D28" s="10" t="s">
        <v>10</v>
      </c>
      <c r="E28" s="10">
        <v>585</v>
      </c>
      <c r="F28" s="9">
        <v>549</v>
      </c>
      <c r="G28" s="13">
        <v>8637</v>
      </c>
    </row>
    <row r="29" spans="1:8" x14ac:dyDescent="0.2">
      <c r="A29" s="4" t="s">
        <v>7</v>
      </c>
      <c r="B29" s="10">
        <v>475</v>
      </c>
      <c r="C29" s="10" t="s">
        <v>10</v>
      </c>
      <c r="D29" s="10" t="s">
        <v>10</v>
      </c>
      <c r="E29" s="10" t="s">
        <v>10</v>
      </c>
      <c r="F29" s="9">
        <v>760</v>
      </c>
      <c r="G29" s="13">
        <v>8591</v>
      </c>
    </row>
    <row r="30" spans="1:8" x14ac:dyDescent="0.2">
      <c r="A30" s="4" t="s">
        <v>9</v>
      </c>
      <c r="B30" s="10">
        <v>447</v>
      </c>
      <c r="C30" s="10" t="s">
        <v>10</v>
      </c>
      <c r="D30" s="10">
        <v>6725</v>
      </c>
      <c r="E30" s="10">
        <v>226</v>
      </c>
      <c r="F30" s="9">
        <v>725</v>
      </c>
      <c r="G30" s="13">
        <v>8165</v>
      </c>
    </row>
    <row r="31" spans="1:8" x14ac:dyDescent="0.2">
      <c r="A31" s="4" t="s">
        <v>11</v>
      </c>
      <c r="B31" s="10">
        <v>376</v>
      </c>
      <c r="C31" s="10">
        <v>-137</v>
      </c>
      <c r="D31" s="10">
        <v>7278</v>
      </c>
      <c r="E31" s="26" t="s">
        <v>10</v>
      </c>
      <c r="F31" s="9">
        <v>602</v>
      </c>
      <c r="G31" s="25">
        <v>8436</v>
      </c>
      <c r="H31" s="9">
        <v>314</v>
      </c>
    </row>
    <row r="32" spans="1:8" x14ac:dyDescent="0.2">
      <c r="A32" s="4" t="s">
        <v>17</v>
      </c>
      <c r="B32" s="10" t="s">
        <v>10</v>
      </c>
      <c r="C32" s="10">
        <v>29</v>
      </c>
      <c r="D32" s="10" t="s">
        <v>10</v>
      </c>
      <c r="E32" s="10" t="s">
        <v>10</v>
      </c>
      <c r="F32" s="9">
        <v>767</v>
      </c>
      <c r="G32" s="25">
        <v>9263</v>
      </c>
    </row>
    <row r="33" spans="1:9" x14ac:dyDescent="0.2">
      <c r="A33" s="4" t="s">
        <v>18</v>
      </c>
      <c r="B33" s="10">
        <v>262</v>
      </c>
      <c r="C33" s="10" t="s">
        <v>10</v>
      </c>
      <c r="D33" s="10" t="s">
        <v>10</v>
      </c>
      <c r="E33" s="10" t="s">
        <v>10</v>
      </c>
      <c r="F33" s="9">
        <v>680</v>
      </c>
      <c r="G33" s="31" t="s">
        <v>10</v>
      </c>
      <c r="I33" s="38" t="s">
        <v>30</v>
      </c>
    </row>
    <row r="34" spans="1:9" x14ac:dyDescent="0.2">
      <c r="A34" s="4" t="s">
        <v>21</v>
      </c>
      <c r="B34" s="10">
        <v>534</v>
      </c>
      <c r="C34" s="10">
        <v>31</v>
      </c>
      <c r="D34" s="10" t="s">
        <v>10</v>
      </c>
      <c r="E34" s="10">
        <v>659</v>
      </c>
      <c r="F34" s="9">
        <v>818</v>
      </c>
      <c r="G34" s="34" t="s">
        <v>10</v>
      </c>
      <c r="I34" s="38" t="s">
        <v>35</v>
      </c>
    </row>
    <row r="35" spans="1:9" x14ac:dyDescent="0.2">
      <c r="A35" s="4" t="s">
        <v>23</v>
      </c>
      <c r="B35" s="10" t="s">
        <v>10</v>
      </c>
      <c r="C35" s="10" t="s">
        <v>10</v>
      </c>
      <c r="D35" s="10" t="s">
        <v>10</v>
      </c>
      <c r="E35" s="10" t="s">
        <v>10</v>
      </c>
      <c r="F35" s="9" t="s">
        <v>10</v>
      </c>
      <c r="G35" s="34">
        <f>[8]Table_4!$U$296</f>
        <v>11669</v>
      </c>
      <c r="I35" s="38" t="s">
        <v>34</v>
      </c>
    </row>
    <row r="36" spans="1:9" x14ac:dyDescent="0.2">
      <c r="A36" s="4" t="s">
        <v>27</v>
      </c>
      <c r="B36" s="10">
        <v>597</v>
      </c>
      <c r="C36" s="10" t="s">
        <v>10</v>
      </c>
      <c r="D36" s="10" t="s">
        <v>10</v>
      </c>
      <c r="E36" s="26">
        <f>[9]Table_4!$U$288</f>
        <v>764</v>
      </c>
      <c r="F36" s="9">
        <f>[9]Table_4!$U$268+[9]Table_4!$U$272</f>
        <v>305</v>
      </c>
      <c r="G36" s="34">
        <f>[9]Table_4!$U$296</f>
        <v>12753</v>
      </c>
    </row>
    <row r="37" spans="1:9" x14ac:dyDescent="0.2">
      <c r="A37" s="4" t="s">
        <v>54</v>
      </c>
      <c r="B37" s="10">
        <f>[8]Table_4!$U$278</f>
        <v>491</v>
      </c>
      <c r="C37" s="10" t="s">
        <v>10</v>
      </c>
      <c r="D37" s="10" t="s">
        <v>10</v>
      </c>
      <c r="E37" s="10">
        <f>[9]Table_4!$U$289</f>
        <v>1664</v>
      </c>
      <c r="F37" s="10">
        <f>[9]Table_4!$U$269+[9]Table_4!$U$273</f>
        <v>965</v>
      </c>
      <c r="G37" s="34" t="s">
        <v>10</v>
      </c>
    </row>
    <row r="38" spans="1:9" x14ac:dyDescent="0.2">
      <c r="A38" s="4" t="s">
        <v>55</v>
      </c>
      <c r="B38" s="10" t="s">
        <v>10</v>
      </c>
      <c r="C38" s="10" t="s">
        <v>10</v>
      </c>
      <c r="D38" s="10" t="s">
        <v>10</v>
      </c>
      <c r="E38" s="10">
        <f>[9]Table_4!$U$290</f>
        <v>2974</v>
      </c>
      <c r="F38" s="10">
        <f>[9]Table_4!$U$270+[9]Table_4!$U$274</f>
        <v>656</v>
      </c>
      <c r="G38" s="34" t="s">
        <v>10</v>
      </c>
    </row>
    <row r="39" spans="1:9" x14ac:dyDescent="0.2">
      <c r="A39" s="5" t="s">
        <v>62</v>
      </c>
      <c r="B39" s="21">
        <f>[10]Table_4!$U$278</f>
        <v>808</v>
      </c>
      <c r="C39" s="21">
        <f>[10]Table_4!$U$282</f>
        <v>109</v>
      </c>
      <c r="D39" s="21" t="s">
        <v>10</v>
      </c>
      <c r="E39" s="54">
        <f>[10]Table_4!$U$290</f>
        <v>1296</v>
      </c>
      <c r="F39" s="18" t="s">
        <v>10</v>
      </c>
      <c r="G39" s="30">
        <f>[10]Table_4!$U$298</f>
        <v>16064</v>
      </c>
    </row>
    <row r="40" spans="1:9" x14ac:dyDescent="0.2">
      <c r="A40" s="66" t="s">
        <v>13</v>
      </c>
      <c r="B40" s="66"/>
      <c r="C40" s="66"/>
      <c r="D40" s="66"/>
      <c r="E40" s="66"/>
      <c r="F40" s="66"/>
      <c r="G40" s="66"/>
    </row>
    <row r="41" spans="1:9" ht="12.75" customHeight="1" x14ac:dyDescent="0.2">
      <c r="A41" s="14" t="s">
        <v>14</v>
      </c>
    </row>
    <row r="42" spans="1:9" x14ac:dyDescent="0.2">
      <c r="A42" s="68" t="s">
        <v>15</v>
      </c>
      <c r="B42" s="68"/>
      <c r="C42" s="68"/>
      <c r="D42" s="68"/>
      <c r="E42" s="68"/>
      <c r="F42" s="68"/>
      <c r="G42" s="68"/>
    </row>
    <row r="43" spans="1:9" ht="12.6" customHeight="1" x14ac:dyDescent="0.2">
      <c r="A43" s="28" t="s">
        <v>19</v>
      </c>
      <c r="B43" s="28"/>
      <c r="C43" s="28"/>
      <c r="D43" s="28"/>
      <c r="E43" s="28"/>
      <c r="F43" s="28"/>
      <c r="G43" s="28"/>
    </row>
    <row r="44" spans="1:9" ht="12.95" customHeight="1" x14ac:dyDescent="0.2">
      <c r="A44" s="58" t="s">
        <v>61</v>
      </c>
      <c r="B44" s="58"/>
      <c r="C44" s="58"/>
      <c r="D44" s="58"/>
      <c r="E44" s="58"/>
      <c r="F44" s="58"/>
      <c r="G44" s="58"/>
    </row>
    <row r="45" spans="1:9" x14ac:dyDescent="0.2">
      <c r="A45" s="20"/>
      <c r="B45" s="22"/>
      <c r="C45" s="22"/>
      <c r="D45" s="22"/>
      <c r="E45" s="22"/>
      <c r="F45" s="22"/>
      <c r="G45" s="22"/>
    </row>
    <row r="46" spans="1:9" ht="13.5" customHeight="1" x14ac:dyDescent="0.2">
      <c r="A46" s="6"/>
      <c r="B46" s="1"/>
      <c r="C46" s="1"/>
      <c r="D46" s="1"/>
      <c r="E46" s="1"/>
      <c r="F46" s="1"/>
      <c r="G46" s="1"/>
    </row>
    <row r="47" spans="1:9" x14ac:dyDescent="0.2">
      <c r="A47" s="59" t="s">
        <v>25</v>
      </c>
      <c r="B47" s="67"/>
      <c r="C47" s="67"/>
      <c r="D47" s="67"/>
      <c r="E47" s="67"/>
      <c r="F47" s="67"/>
      <c r="G47" s="67"/>
    </row>
    <row r="48" spans="1:9" ht="63.75" x14ac:dyDescent="0.2">
      <c r="A48" s="2" t="s">
        <v>0</v>
      </c>
      <c r="B48" s="7" t="s">
        <v>3</v>
      </c>
      <c r="C48" s="7" t="s">
        <v>4</v>
      </c>
      <c r="D48" s="7" t="s">
        <v>5</v>
      </c>
      <c r="E48" s="8" t="s">
        <v>6</v>
      </c>
      <c r="F48" s="8" t="s">
        <v>12</v>
      </c>
      <c r="G48" s="8" t="s">
        <v>8</v>
      </c>
    </row>
    <row r="49" spans="1:9" x14ac:dyDescent="0.2">
      <c r="A49" s="3"/>
      <c r="B49" s="62" t="s">
        <v>2</v>
      </c>
      <c r="C49" s="62"/>
      <c r="D49" s="62"/>
      <c r="E49" s="62"/>
      <c r="F49" s="62"/>
      <c r="G49" s="62"/>
    </row>
    <row r="50" spans="1:9" x14ac:dyDescent="0.2">
      <c r="A50" s="4" t="s">
        <v>1</v>
      </c>
      <c r="B50" s="10">
        <f>[1]Table_4!$K340</f>
        <v>769</v>
      </c>
      <c r="C50" s="16">
        <f>[1]Table_4!$K345</f>
        <v>33</v>
      </c>
      <c r="D50" s="10">
        <f>[1]Table_4!$K350</f>
        <v>5833</v>
      </c>
      <c r="E50" s="10">
        <f>[1]Table_4!$K355</f>
        <v>222</v>
      </c>
      <c r="F50" s="9">
        <f>[1]Table_4!$K330+[1]Table_4!$K335+[1]Table_4!$K360</f>
        <v>974</v>
      </c>
      <c r="G50" s="13">
        <f>[1]Table_4!$K365</f>
        <v>7832</v>
      </c>
    </row>
    <row r="51" spans="1:9" x14ac:dyDescent="0.2">
      <c r="A51" s="4" t="s">
        <v>7</v>
      </c>
      <c r="B51" s="10">
        <f>[2]Table_4!$K340</f>
        <v>821</v>
      </c>
      <c r="C51" s="10">
        <f>[1]Table_4!$K346</f>
        <v>10</v>
      </c>
      <c r="D51" s="10">
        <f>[2]Table_4!$K350</f>
        <v>6107</v>
      </c>
      <c r="E51" s="17">
        <v>154</v>
      </c>
      <c r="F51" s="9">
        <f>[2]Table_4!$K330+[2]Table_4!$K335+[2]Table_4!$K360</f>
        <v>740</v>
      </c>
      <c r="G51" s="13">
        <f>[2]Table_4!$K365</f>
        <v>7833</v>
      </c>
      <c r="H51">
        <v>154</v>
      </c>
    </row>
    <row r="52" spans="1:9" x14ac:dyDescent="0.2">
      <c r="A52" s="4" t="s">
        <v>9</v>
      </c>
      <c r="B52" s="10">
        <f>[2]Table_4!$K341</f>
        <v>749</v>
      </c>
      <c r="C52" s="10">
        <f>[1]Table_4!$K347</f>
        <v>22</v>
      </c>
      <c r="D52" s="10">
        <f>[2]Table_4!$K351</f>
        <v>6306</v>
      </c>
      <c r="E52" s="10">
        <f>[2]Table_4!$K$356</f>
        <v>179</v>
      </c>
      <c r="F52" s="9">
        <f>[2]Table_4!$K331+[2]Table_4!$K336+[2]Table_4!$K361</f>
        <v>783</v>
      </c>
      <c r="G52" s="13">
        <f>[2]Table_4!$K366</f>
        <v>8039</v>
      </c>
    </row>
    <row r="53" spans="1:9" x14ac:dyDescent="0.2">
      <c r="A53" s="4" t="s">
        <v>11</v>
      </c>
      <c r="B53" s="10">
        <f>[3]Table_4!$K276</f>
        <v>793</v>
      </c>
      <c r="C53" s="10">
        <f>[3]Table_4!$K280</f>
        <v>32</v>
      </c>
      <c r="D53" s="10">
        <f>[3]Table_4!$K284</f>
        <v>6552</v>
      </c>
      <c r="E53" s="16">
        <v>207</v>
      </c>
      <c r="F53" s="9">
        <f>[3]Table_4!$K268+[3]Table_4!$K272+[3]Table_4!$K292</f>
        <v>700</v>
      </c>
      <c r="G53" s="13">
        <f>[3]Table_4!$K296</f>
        <v>8283</v>
      </c>
      <c r="H53">
        <v>207</v>
      </c>
      <c r="I53" s="38" t="s">
        <v>30</v>
      </c>
    </row>
    <row r="54" spans="1:9" x14ac:dyDescent="0.2">
      <c r="A54" s="4" t="s">
        <v>17</v>
      </c>
      <c r="B54" s="10">
        <f>[4]Table_4!$K276</f>
        <v>950</v>
      </c>
      <c r="C54" s="10">
        <f>[4]Table_4!$K$280</f>
        <v>34</v>
      </c>
      <c r="D54" s="10">
        <f>[4]Table_4!$K284</f>
        <v>6550</v>
      </c>
      <c r="E54" s="16">
        <v>305</v>
      </c>
      <c r="F54" s="9">
        <f>[4]Table_4!$K268+[4]Table_4!$K272+[4]Table_4!$K292</f>
        <v>754</v>
      </c>
      <c r="G54" s="25">
        <f>[4]Table_4!$K296</f>
        <v>8592</v>
      </c>
      <c r="H54">
        <v>305</v>
      </c>
      <c r="I54" s="38" t="s">
        <v>36</v>
      </c>
    </row>
    <row r="55" spans="1:9" x14ac:dyDescent="0.2">
      <c r="A55" s="4" t="s">
        <v>18</v>
      </c>
      <c r="B55" s="10">
        <f>[4]Table_4!$K277</f>
        <v>1152</v>
      </c>
      <c r="C55" s="10">
        <f>[4]Table_4!$K$281</f>
        <v>36</v>
      </c>
      <c r="D55" s="10">
        <f>[4]Table_4!$K285</f>
        <v>6838</v>
      </c>
      <c r="E55" s="17">
        <v>300</v>
      </c>
      <c r="F55" s="9">
        <f>[4]Table_4!$K269+[4]Table_4!$K273+[4]Table_4!$K293</f>
        <v>772</v>
      </c>
      <c r="G55" s="25">
        <f>[4]Table_4!$K297</f>
        <v>9098</v>
      </c>
      <c r="H55">
        <v>300</v>
      </c>
      <c r="I55" s="38" t="s">
        <v>34</v>
      </c>
    </row>
    <row r="56" spans="1:9" x14ac:dyDescent="0.2">
      <c r="A56" s="4" t="s">
        <v>21</v>
      </c>
      <c r="B56" s="10">
        <f>[5]Table_4!$K$277</f>
        <v>1240</v>
      </c>
      <c r="C56" s="10" t="s">
        <v>10</v>
      </c>
      <c r="D56" s="10">
        <f>[4]Table_4!$K286</f>
        <v>7268</v>
      </c>
      <c r="E56" s="16">
        <v>337</v>
      </c>
      <c r="F56" s="9">
        <f>[4]Table_4!$K270+[4]Table_4!$K274</f>
        <v>778</v>
      </c>
      <c r="G56" s="25">
        <f>[5]Table_4!$K$297</f>
        <v>9667</v>
      </c>
      <c r="H56">
        <v>337</v>
      </c>
    </row>
    <row r="57" spans="1:9" x14ac:dyDescent="0.2">
      <c r="A57" s="4" t="s">
        <v>23</v>
      </c>
      <c r="B57" s="10">
        <f>[7]Table_4!$K$277</f>
        <v>1234</v>
      </c>
      <c r="C57" s="10">
        <f>[5]Table_4!$K$282</f>
        <v>37</v>
      </c>
      <c r="D57" s="10">
        <f>[5]Table_4!$K$286</f>
        <v>7149</v>
      </c>
      <c r="E57" s="9">
        <f>[7]Table_4!$K$289</f>
        <v>369</v>
      </c>
      <c r="F57" s="9">
        <f>[7]Table_4!$K$269+[7]Table_4!$K$273+[7]Table_4!$K$293</f>
        <v>812</v>
      </c>
      <c r="G57" s="25">
        <f>[7]Table_4!$K$297</f>
        <v>9601</v>
      </c>
    </row>
    <row r="58" spans="1:9" x14ac:dyDescent="0.2">
      <c r="A58" s="4" t="s">
        <v>27</v>
      </c>
      <c r="B58" s="10">
        <f>[8]Table_4!$K$277</f>
        <v>1338</v>
      </c>
      <c r="C58" s="10">
        <f>[7]Table_4!$K$282</f>
        <v>37</v>
      </c>
      <c r="D58" s="10">
        <v>7225</v>
      </c>
      <c r="E58" s="10">
        <f>[9]Table_4!$K$288</f>
        <v>376</v>
      </c>
      <c r="F58" s="9">
        <f>[9]Table_4!$K268+[9]Table_4!$K272+[9]Table_4!$K292</f>
        <v>701</v>
      </c>
      <c r="G58" s="25">
        <f>[9]Table_4!$K$296</f>
        <v>9677</v>
      </c>
    </row>
    <row r="59" spans="1:9" x14ac:dyDescent="0.2">
      <c r="A59" s="4" t="s">
        <v>54</v>
      </c>
      <c r="B59" s="10">
        <v>1360</v>
      </c>
      <c r="C59" s="10">
        <f>[8]Table_4!$K$282</f>
        <v>110</v>
      </c>
      <c r="D59" s="10">
        <v>8078</v>
      </c>
      <c r="E59" s="10">
        <f>[9]Table_4!$K$289</f>
        <v>695</v>
      </c>
      <c r="F59" s="9">
        <f>[9]Table_4!$K269+[9]Table_4!$K273+[9]Table_4!$K293</f>
        <v>579</v>
      </c>
      <c r="G59" s="25">
        <f>[9]Table_4!$K$297</f>
        <v>10822</v>
      </c>
    </row>
    <row r="60" spans="1:9" x14ac:dyDescent="0.2">
      <c r="A60" s="4" t="s">
        <v>55</v>
      </c>
      <c r="B60" s="10">
        <v>1326</v>
      </c>
      <c r="C60" s="10">
        <v>115</v>
      </c>
      <c r="D60" s="10" t="s">
        <v>10</v>
      </c>
      <c r="E60" s="10">
        <f>[9]Table_4!$K$290</f>
        <v>986</v>
      </c>
      <c r="F60" s="9">
        <f>[9]Table_4!$K270+[9]Table_4!$K274+[9]Table_4!$K294</f>
        <v>243</v>
      </c>
      <c r="G60" s="25">
        <f>[9]Table_4!$K$298</f>
        <v>11856</v>
      </c>
    </row>
    <row r="61" spans="1:9" x14ac:dyDescent="0.2">
      <c r="A61" s="5" t="s">
        <v>62</v>
      </c>
      <c r="B61" s="21">
        <f>[10]Table_4!$K$278</f>
        <v>741</v>
      </c>
      <c r="C61" s="55">
        <f>[10]Table_4!$K$282</f>
        <v>162</v>
      </c>
      <c r="D61" s="21" t="s">
        <v>10</v>
      </c>
      <c r="E61" s="21">
        <f>[10]Table_4!$K$290</f>
        <v>1459</v>
      </c>
      <c r="F61" s="21" t="s">
        <v>10</v>
      </c>
      <c r="G61" s="30">
        <f>[10]Table_4!$K$298</f>
        <v>13719</v>
      </c>
    </row>
    <row r="62" spans="1:9" x14ac:dyDescent="0.2">
      <c r="A62" s="66" t="s">
        <v>16</v>
      </c>
      <c r="B62" s="66"/>
      <c r="C62" s="66"/>
      <c r="D62" s="66"/>
      <c r="E62" s="66"/>
      <c r="F62" s="66"/>
      <c r="G62" s="66"/>
    </row>
    <row r="63" spans="1:9" x14ac:dyDescent="0.2">
      <c r="A63" s="64" t="s">
        <v>20</v>
      </c>
      <c r="B63" s="64"/>
      <c r="C63" s="64"/>
      <c r="D63" s="64"/>
      <c r="E63" s="15"/>
      <c r="F63" s="15"/>
      <c r="G63" s="15"/>
    </row>
    <row r="64" spans="1:9" ht="12.6" customHeight="1" x14ac:dyDescent="0.2">
      <c r="A64" s="23" t="s">
        <v>14</v>
      </c>
      <c r="B64" s="24"/>
      <c r="C64" s="24"/>
      <c r="D64" s="24"/>
      <c r="E64" s="24"/>
      <c r="F64" s="24"/>
      <c r="G64" s="24"/>
    </row>
    <row r="65" spans="1:7" ht="12.95" customHeight="1" x14ac:dyDescent="0.2">
      <c r="A65" s="58" t="s">
        <v>61</v>
      </c>
      <c r="B65" s="58"/>
      <c r="C65" s="58"/>
      <c r="D65" s="58"/>
      <c r="E65" s="58"/>
      <c r="F65" s="58"/>
      <c r="G65" s="58"/>
    </row>
  </sheetData>
  <mergeCells count="16">
    <mergeCell ref="A22:G22"/>
    <mergeCell ref="A20:G20"/>
    <mergeCell ref="A18:E18"/>
    <mergeCell ref="A65:G65"/>
    <mergeCell ref="A2:G2"/>
    <mergeCell ref="B4:G4"/>
    <mergeCell ref="A17:G17"/>
    <mergeCell ref="A63:D63"/>
    <mergeCell ref="A62:G62"/>
    <mergeCell ref="A40:G40"/>
    <mergeCell ref="A42:G42"/>
    <mergeCell ref="A47:G47"/>
    <mergeCell ref="B49:G49"/>
    <mergeCell ref="A25:G25"/>
    <mergeCell ref="B27:G27"/>
    <mergeCell ref="A44:G4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4" fitToHeight="3" orientation="landscape" r:id="rId1"/>
  <headerFooter alignWithMargins="0"/>
  <rowBreaks count="2" manualBreakCount="2">
    <brk id="22" max="6" man="1"/>
    <brk id="44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B32" sqref="B32"/>
    </sheetView>
  </sheetViews>
  <sheetFormatPr defaultRowHeight="12.75" x14ac:dyDescent="0.2"/>
  <sheetData>
    <row r="1" spans="1:4" ht="22.5" x14ac:dyDescent="0.2">
      <c r="B1" t="s">
        <v>64</v>
      </c>
      <c r="C1" s="39" t="s">
        <v>56</v>
      </c>
      <c r="D1" s="39" t="s">
        <v>59</v>
      </c>
    </row>
    <row r="2" spans="1:4" x14ac:dyDescent="0.2">
      <c r="C2" s="40"/>
    </row>
    <row r="3" spans="1:4" x14ac:dyDescent="0.2">
      <c r="C3" s="40"/>
    </row>
    <row r="4" spans="1:4" x14ac:dyDescent="0.2">
      <c r="C4" s="40"/>
    </row>
    <row r="5" spans="1:4" x14ac:dyDescent="0.2">
      <c r="C5" s="40"/>
    </row>
    <row r="6" spans="1:4" x14ac:dyDescent="0.2">
      <c r="C6" s="41"/>
    </row>
    <row r="7" spans="1:4" x14ac:dyDescent="0.2">
      <c r="C7" s="42"/>
    </row>
    <row r="8" spans="1:4" x14ac:dyDescent="0.2">
      <c r="C8" s="42"/>
    </row>
    <row r="9" spans="1:4" x14ac:dyDescent="0.2">
      <c r="C9" s="41"/>
    </row>
    <row r="10" spans="1:4" x14ac:dyDescent="0.2">
      <c r="C10" s="43"/>
    </row>
    <row r="11" spans="1:4" x14ac:dyDescent="0.2">
      <c r="A11" s="44" t="s">
        <v>37</v>
      </c>
      <c r="B11" s="56">
        <f>[11]Data6!$CV305*100</f>
        <v>58.663745892661545</v>
      </c>
      <c r="C11" s="50">
        <f>[12]Data6!$CV300</f>
        <v>59.630371854820737</v>
      </c>
      <c r="D11" s="50">
        <f t="shared" ref="D11:D31" si="0">C11/$C$30*100</f>
        <v>60.780753517930087</v>
      </c>
    </row>
    <row r="12" spans="1:4" ht="15" x14ac:dyDescent="0.25">
      <c r="A12" s="45" t="s">
        <v>38</v>
      </c>
      <c r="B12" s="56">
        <f>[11]Data6!$CV306*100</f>
        <v>59.408543263964965</v>
      </c>
      <c r="C12" s="50">
        <f>[12]Data6!$CV301</f>
        <v>60.387441549766208</v>
      </c>
      <c r="D12" s="50">
        <f t="shared" si="0"/>
        <v>61.552428506581961</v>
      </c>
    </row>
    <row r="13" spans="1:4" ht="15" x14ac:dyDescent="0.25">
      <c r="A13" s="45" t="s">
        <v>39</v>
      </c>
      <c r="B13" s="56">
        <f>[11]Data6!$CV307*100</f>
        <v>60.832420591456739</v>
      </c>
      <c r="C13" s="50">
        <f>[12]Data6!$CV302</f>
        <v>61.834780672456013</v>
      </c>
      <c r="D13" s="50">
        <f t="shared" si="0"/>
        <v>63.027689514298693</v>
      </c>
    </row>
    <row r="14" spans="1:4" ht="15" x14ac:dyDescent="0.25">
      <c r="A14" s="46" t="s">
        <v>40</v>
      </c>
      <c r="B14" s="56">
        <f>[11]Data6!$CV308*100</f>
        <v>64.490690032858694</v>
      </c>
      <c r="C14" s="50">
        <f>[12]Data6!$CV303</f>
        <v>65.553328879982175</v>
      </c>
      <c r="D14" s="50">
        <f t="shared" si="0"/>
        <v>66.817975487970955</v>
      </c>
    </row>
    <row r="15" spans="1:4" ht="15" x14ac:dyDescent="0.25">
      <c r="A15" s="46" t="s">
        <v>41</v>
      </c>
      <c r="B15" s="56">
        <f>[11]Data6!$CV309*100</f>
        <v>66.330777656078865</v>
      </c>
      <c r="C15" s="50">
        <f>[12]Data6!$CV304</f>
        <v>67.423736361612114</v>
      </c>
      <c r="D15" s="50">
        <f t="shared" si="0"/>
        <v>68.724466636404912</v>
      </c>
    </row>
    <row r="16" spans="1:4" ht="15" x14ac:dyDescent="0.25">
      <c r="A16" s="46" t="s">
        <v>42</v>
      </c>
      <c r="B16" s="56">
        <f>[11]Data6!$CV310*100</f>
        <v>68.324205914567358</v>
      </c>
      <c r="C16" s="50">
        <f>[12]Data6!$CV305</f>
        <v>69.450011133377856</v>
      </c>
      <c r="D16" s="50">
        <f t="shared" si="0"/>
        <v>70.78983204720835</v>
      </c>
    </row>
    <row r="17" spans="1:4" ht="15" x14ac:dyDescent="0.25">
      <c r="A17" s="46" t="s">
        <v>43</v>
      </c>
      <c r="B17" s="56">
        <f>[11]Data6!$CV311*100</f>
        <v>69.967141292442491</v>
      </c>
      <c r="C17" s="50">
        <f>[12]Data6!$CV306</f>
        <v>71.120017813404573</v>
      </c>
      <c r="D17" s="50">
        <f t="shared" si="0"/>
        <v>72.492056286881521</v>
      </c>
    </row>
    <row r="18" spans="1:4" ht="15" x14ac:dyDescent="0.25">
      <c r="A18" s="46" t="s">
        <v>44</v>
      </c>
      <c r="B18" s="56">
        <f>[11]Data6!$CV312*100</f>
        <v>71.653888280394312</v>
      </c>
      <c r="C18" s="50">
        <f>[12]Data6!$CV307</f>
        <v>72.834558004898682</v>
      </c>
      <c r="D18" s="50">
        <f t="shared" si="0"/>
        <v>74.239673172945999</v>
      </c>
    </row>
    <row r="19" spans="1:4" ht="15" x14ac:dyDescent="0.25">
      <c r="A19" s="46" t="s">
        <v>45</v>
      </c>
      <c r="B19" s="56">
        <f>[11]Data6!$CV313*100</f>
        <v>73.953997809419505</v>
      </c>
      <c r="C19" s="50">
        <f>[12]Data6!$CV308</f>
        <v>75.172567356936099</v>
      </c>
      <c r="D19" s="50">
        <f t="shared" si="0"/>
        <v>76.622787108488438</v>
      </c>
    </row>
    <row r="20" spans="1:4" ht="15" x14ac:dyDescent="0.25">
      <c r="A20" s="46" t="s">
        <v>46</v>
      </c>
      <c r="B20" s="56">
        <f>[11]Data6!$CV314*100</f>
        <v>76.144578313253007</v>
      </c>
      <c r="C20" s="50">
        <f>[12]Data6!$CV309</f>
        <v>77.39924293030505</v>
      </c>
      <c r="D20" s="50">
        <f t="shared" si="0"/>
        <v>78.892419428052662</v>
      </c>
    </row>
    <row r="21" spans="1:4" ht="15" x14ac:dyDescent="0.25">
      <c r="A21" s="46" t="s">
        <v>47</v>
      </c>
      <c r="B21" s="56">
        <f>[11]Data6!$CV315*100</f>
        <v>78.707557502738211</v>
      </c>
      <c r="C21" s="50">
        <f>[12]Data6!$CV310</f>
        <v>80.004453351146722</v>
      </c>
      <c r="D21" s="50">
        <f t="shared" si="0"/>
        <v>81.547889241942812</v>
      </c>
    </row>
    <row r="22" spans="1:4" ht="15" x14ac:dyDescent="0.25">
      <c r="A22" s="46" t="s">
        <v>48</v>
      </c>
      <c r="B22" s="56">
        <f>[11]Data6!$CV316*100</f>
        <v>81.161007667031754</v>
      </c>
      <c r="C22" s="50">
        <f>[12]Data6!$CV311</f>
        <v>82.49832999331997</v>
      </c>
      <c r="D22" s="50">
        <f t="shared" si="0"/>
        <v>84.08987743985476</v>
      </c>
    </row>
    <row r="23" spans="1:4" ht="15" x14ac:dyDescent="0.25">
      <c r="A23" s="46" t="s">
        <v>49</v>
      </c>
      <c r="B23" s="56">
        <f>[11]Data6!$CV317*100</f>
        <v>83.044906900328598</v>
      </c>
      <c r="C23" s="50">
        <f>[12]Data6!$CV312</f>
        <v>84.413270986417274</v>
      </c>
      <c r="D23" s="50">
        <f t="shared" si="0"/>
        <v>86.041761234679996</v>
      </c>
    </row>
    <row r="24" spans="1:4" ht="15" x14ac:dyDescent="0.25">
      <c r="A24" s="46" t="s">
        <v>50</v>
      </c>
      <c r="B24" s="56">
        <f>[11]Data6!$CV318*100</f>
        <v>85.629791894852133</v>
      </c>
      <c r="C24" s="50">
        <f>[12]Data6!$CV313</f>
        <v>87.040748162992642</v>
      </c>
      <c r="D24" s="50">
        <f t="shared" si="0"/>
        <v>88.719927371765777</v>
      </c>
    </row>
    <row r="25" spans="1:4" ht="15" x14ac:dyDescent="0.25">
      <c r="A25" s="46" t="s">
        <v>51</v>
      </c>
      <c r="B25" s="56">
        <f>[11]Data6!$CV319*100</f>
        <v>87.601314348302296</v>
      </c>
      <c r="C25" s="50">
        <f>[12]Data6!$CV314</f>
        <v>89.044756179024702</v>
      </c>
      <c r="D25" s="50">
        <f t="shared" si="0"/>
        <v>90.762596459373583</v>
      </c>
    </row>
    <row r="26" spans="1:4" ht="15" x14ac:dyDescent="0.25">
      <c r="A26" s="46" t="s">
        <v>52</v>
      </c>
      <c r="B26" s="56">
        <f>[11]Data6!$CV320*100</f>
        <v>89.594742606790817</v>
      </c>
      <c r="C26" s="50">
        <f>[12]Data6!$CV315</f>
        <v>91.071030950790473</v>
      </c>
      <c r="D26" s="50">
        <f t="shared" si="0"/>
        <v>92.827961870177063</v>
      </c>
    </row>
    <row r="27" spans="1:4" ht="15" x14ac:dyDescent="0.25">
      <c r="A27" s="46" t="s">
        <v>53</v>
      </c>
      <c r="B27" s="56">
        <f>[11]Data6!$CV321*100</f>
        <v>92.026286966046015</v>
      </c>
      <c r="C27" s="50">
        <f>[12]Data6!$CV316</f>
        <v>93.542640837230024</v>
      </c>
      <c r="D27" s="50">
        <f t="shared" si="0"/>
        <v>95.347253744893351</v>
      </c>
    </row>
    <row r="28" spans="1:4" ht="15" x14ac:dyDescent="0.25">
      <c r="A28" s="47" t="s">
        <v>23</v>
      </c>
      <c r="B28" s="56">
        <f>[11]Data6!$CV322*100</f>
        <v>93.603504928806132</v>
      </c>
      <c r="C28" s="50">
        <f>[12]Data6!$CV317</f>
        <v>95.145847250055652</v>
      </c>
      <c r="D28" s="50">
        <f t="shared" si="0"/>
        <v>96.981389014979584</v>
      </c>
    </row>
    <row r="29" spans="1:4" ht="15" x14ac:dyDescent="0.25">
      <c r="A29" s="48" t="s">
        <v>27</v>
      </c>
      <c r="B29" s="56">
        <f>[11]Data6!$CV323*100</f>
        <v>94.89594742606792</v>
      </c>
      <c r="C29" s="50">
        <f>[12]Data6!$CV318</f>
        <v>96.459585838343358</v>
      </c>
      <c r="D29" s="50">
        <f t="shared" si="0"/>
        <v>98.320472083522489</v>
      </c>
    </row>
    <row r="30" spans="1:4" x14ac:dyDescent="0.2">
      <c r="A30" s="51" t="s">
        <v>54</v>
      </c>
      <c r="B30" s="56">
        <f>[11]Data6!$CV324*100</f>
        <v>96.516976998904696</v>
      </c>
      <c r="C30" s="50">
        <f>[12]Data6!$CV319</f>
        <v>98.107325762636364</v>
      </c>
      <c r="D30" s="50">
        <f>C30/$C$30*100</f>
        <v>100</v>
      </c>
    </row>
    <row r="31" spans="1:4" x14ac:dyDescent="0.2">
      <c r="A31" s="51" t="s">
        <v>55</v>
      </c>
      <c r="B31" s="56">
        <f>[11]Data6!$CV325*100</f>
        <v>98.37897042716321</v>
      </c>
      <c r="C31" s="50">
        <f>[12]Data6!$CV320</f>
        <v>100</v>
      </c>
      <c r="D31" s="50">
        <f t="shared" si="0"/>
        <v>101.92918747162962</v>
      </c>
    </row>
    <row r="32" spans="1:4" ht="15" x14ac:dyDescent="0.25">
      <c r="A32" s="48" t="s">
        <v>62</v>
      </c>
      <c r="B32" s="56">
        <f>[11]Data6!$CV326*100</f>
        <v>100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Real</vt:lpstr>
      <vt:lpstr>Nominal</vt:lpstr>
      <vt:lpstr>CPI</vt:lpstr>
      <vt:lpstr>Nominal!Print_Area</vt:lpstr>
      <vt:lpstr>Real!Print_Area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2019-10-28T04:44:36Z</cp:lastPrinted>
  <dcterms:created xsi:type="dcterms:W3CDTF">2007-09-06T23:49:28Z</dcterms:created>
  <dcterms:modified xsi:type="dcterms:W3CDTF">2020-12-17T00:24:08Z</dcterms:modified>
</cp:coreProperties>
</file>